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F:\DOC\planning warm\hobbymarkt\hobbymarkt 2019\BESTELFORMULIEREN markt\"/>
    </mc:Choice>
  </mc:AlternateContent>
  <bookViews>
    <workbookView xWindow="0" yWindow="0" windowWidth="25200" windowHeight="12570" tabRatio="412"/>
  </bookViews>
  <sheets>
    <sheet name="bestelbon alg." sheetId="1" r:id="rId1"/>
    <sheet name="bon 1 met nr" sheetId="2" state="hidden" r:id="rId2"/>
    <sheet name="finaal" sheetId="4" state="hidden" r:id="rId3"/>
    <sheet name="produkten" sheetId="3" state="hidden" r:id="rId4"/>
  </sheets>
  <definedNames>
    <definedName name="_xlnm._FilterDatabase" localSheetId="1" hidden="1">'bon 1 met nr'!#REF!</definedName>
    <definedName name="_xlnm.Print_Area" localSheetId="0">'bestelbon alg.'!$A$1:$J$134</definedName>
    <definedName name="_xlnm.Print_Titles" localSheetId="2">finaal!$1:$4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4" l="1"/>
  <c r="B210" i="2" l="1"/>
  <c r="B205" i="2"/>
  <c r="B206" i="2"/>
  <c r="B207" i="2"/>
  <c r="B208" i="2"/>
  <c r="B209" i="2"/>
  <c r="B204" i="2"/>
  <c r="B200" i="2"/>
  <c r="B201" i="2"/>
  <c r="B202" i="2"/>
  <c r="B203" i="2"/>
  <c r="B199" i="2"/>
  <c r="B192" i="2"/>
  <c r="B193" i="2"/>
  <c r="B194" i="2"/>
  <c r="B195" i="2"/>
  <c r="B196" i="2"/>
  <c r="B197" i="2"/>
  <c r="B198" i="2"/>
  <c r="B191" i="2"/>
  <c r="B190" i="2"/>
  <c r="B189" i="2"/>
  <c r="B183" i="2"/>
  <c r="B184" i="2"/>
  <c r="B185" i="2"/>
  <c r="B186" i="2"/>
  <c r="B187" i="2"/>
  <c r="B188" i="2"/>
  <c r="B182" i="2"/>
  <c r="B179" i="2"/>
  <c r="B180" i="2"/>
  <c r="B181" i="2"/>
  <c r="B178" i="2"/>
  <c r="B167" i="2"/>
  <c r="B168" i="2"/>
  <c r="B169" i="2"/>
  <c r="B170" i="2"/>
  <c r="B171" i="2"/>
  <c r="B172" i="2"/>
  <c r="B173" i="2"/>
  <c r="B174" i="2"/>
  <c r="B175" i="2"/>
  <c r="B176" i="2"/>
  <c r="B177" i="2"/>
  <c r="B166" i="2"/>
  <c r="B159" i="2"/>
  <c r="B160" i="2"/>
  <c r="B161" i="2"/>
  <c r="B162" i="2"/>
  <c r="B163" i="2"/>
  <c r="B164" i="2"/>
  <c r="B165" i="2"/>
  <c r="B158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13" i="2"/>
  <c r="B112" i="2"/>
  <c r="B104" i="2"/>
  <c r="B105" i="2"/>
  <c r="B106" i="2"/>
  <c r="B107" i="2"/>
  <c r="B108" i="2"/>
  <c r="B109" i="2"/>
  <c r="B110" i="2"/>
  <c r="B111" i="2"/>
  <c r="B103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60" i="2"/>
  <c r="B50" i="2"/>
  <c r="B51" i="2"/>
  <c r="B52" i="2"/>
  <c r="B53" i="2"/>
  <c r="B54" i="2"/>
  <c r="B55" i="2"/>
  <c r="B56" i="2"/>
  <c r="B57" i="2"/>
  <c r="B58" i="2"/>
  <c r="B59" i="2"/>
  <c r="B49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6" i="2"/>
  <c r="D210" i="2" l="1"/>
  <c r="E210" i="2"/>
  <c r="E209" i="2"/>
  <c r="C210" i="2" l="1"/>
  <c r="A210" i="2" s="1"/>
  <c r="C202" i="2" l="1"/>
  <c r="E204" i="2"/>
  <c r="E205" i="2"/>
  <c r="E206" i="2"/>
  <c r="E207" i="2"/>
  <c r="E208" i="2"/>
  <c r="C50" i="2"/>
  <c r="C51" i="2"/>
  <c r="D52" i="2"/>
  <c r="D53" i="2"/>
  <c r="D54" i="2"/>
  <c r="D55" i="2"/>
  <c r="D57" i="2"/>
  <c r="D59" i="2"/>
  <c r="C49" i="2"/>
  <c r="D29" i="2"/>
  <c r="D30" i="2"/>
  <c r="C31" i="2"/>
  <c r="D32" i="2"/>
  <c r="D36" i="2"/>
  <c r="C37" i="2"/>
  <c r="D38" i="2"/>
  <c r="D40" i="2"/>
  <c r="C41" i="2"/>
  <c r="D44" i="2"/>
  <c r="C45" i="2"/>
  <c r="D46" i="2"/>
  <c r="C48" i="2"/>
  <c r="E28" i="2"/>
  <c r="C28" i="2"/>
  <c r="A28" i="2" s="1"/>
  <c r="E30" i="2"/>
  <c r="C62" i="2"/>
  <c r="C64" i="2"/>
  <c r="D65" i="2"/>
  <c r="C66" i="2"/>
  <c r="C68" i="2"/>
  <c r="C70" i="2"/>
  <c r="C72" i="2"/>
  <c r="D73" i="2"/>
  <c r="C74" i="2"/>
  <c r="C78" i="2"/>
  <c r="D81" i="2"/>
  <c r="C82" i="2"/>
  <c r="C84" i="2"/>
  <c r="C86" i="2"/>
  <c r="D89" i="2"/>
  <c r="C90" i="2"/>
  <c r="C92" i="2"/>
  <c r="C94" i="2"/>
  <c r="C98" i="2"/>
  <c r="C102" i="2"/>
  <c r="C106" i="2"/>
  <c r="C110" i="2"/>
  <c r="C114" i="2"/>
  <c r="C116" i="2"/>
  <c r="C118" i="2"/>
  <c r="C120" i="2"/>
  <c r="C122" i="2"/>
  <c r="C124" i="2"/>
  <c r="C126" i="2"/>
  <c r="C128" i="2"/>
  <c r="C130" i="2"/>
  <c r="C132" i="2"/>
  <c r="C134" i="2"/>
  <c r="C136" i="2"/>
  <c r="C138" i="2"/>
  <c r="C140" i="2"/>
  <c r="C142" i="2"/>
  <c r="C144" i="2"/>
  <c r="C146" i="2"/>
  <c r="C148" i="2"/>
  <c r="C150" i="2"/>
  <c r="C152" i="2"/>
  <c r="C154" i="2"/>
  <c r="C156" i="2"/>
  <c r="C158" i="2"/>
  <c r="C160" i="2"/>
  <c r="C162" i="2"/>
  <c r="C164" i="2"/>
  <c r="C166" i="2"/>
  <c r="C168" i="2"/>
  <c r="C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C200" i="2"/>
  <c r="C201" i="2"/>
  <c r="C204" i="2"/>
  <c r="C205" i="2"/>
  <c r="C206" i="2"/>
  <c r="E167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166" i="2"/>
  <c r="E163" i="2"/>
  <c r="E164" i="2"/>
  <c r="E165" i="2"/>
  <c r="E159" i="2"/>
  <c r="E160" i="2"/>
  <c r="E161" i="2"/>
  <c r="E162" i="2"/>
  <c r="E158" i="2"/>
  <c r="I205" i="2" l="1"/>
  <c r="I206" i="2"/>
  <c r="C208" i="2"/>
  <c r="I208" i="2" s="1"/>
  <c r="C209" i="2"/>
  <c r="I204" i="2"/>
  <c r="D98" i="2"/>
  <c r="D134" i="2"/>
  <c r="D154" i="2"/>
  <c r="D124" i="2"/>
  <c r="D146" i="2"/>
  <c r="D140" i="2"/>
  <c r="D130" i="2"/>
  <c r="D116" i="2"/>
  <c r="D142" i="2"/>
  <c r="D162" i="2"/>
  <c r="D122" i="2"/>
  <c r="D170" i="2"/>
  <c r="D51" i="2"/>
  <c r="I28" i="2"/>
  <c r="D28" i="2"/>
  <c r="D158" i="2"/>
  <c r="D90" i="2"/>
  <c r="D205" i="2"/>
  <c r="D82" i="2"/>
  <c r="D166" i="2"/>
  <c r="D150" i="2"/>
  <c r="D138" i="2"/>
  <c r="D132" i="2"/>
  <c r="D126" i="2"/>
  <c r="D114" i="2"/>
  <c r="D48" i="2"/>
  <c r="I210" i="2"/>
  <c r="D206" i="2"/>
  <c r="D201" i="2"/>
  <c r="D164" i="2"/>
  <c r="D156" i="2"/>
  <c r="D148" i="2"/>
  <c r="C44" i="2"/>
  <c r="C40" i="2"/>
  <c r="C36" i="2"/>
  <c r="C32" i="2"/>
  <c r="D118" i="2"/>
  <c r="D106" i="2"/>
  <c r="C47" i="2"/>
  <c r="C43" i="2"/>
  <c r="C39" i="2"/>
  <c r="C35" i="2"/>
  <c r="D168" i="2"/>
  <c r="D160" i="2"/>
  <c r="D152" i="2"/>
  <c r="D144" i="2"/>
  <c r="D136" i="2"/>
  <c r="D128" i="2"/>
  <c r="D120" i="2"/>
  <c r="D74" i="2"/>
  <c r="D49" i="2"/>
  <c r="D42" i="2"/>
  <c r="D34" i="2"/>
  <c r="C29" i="2"/>
  <c r="C46" i="2"/>
  <c r="C42" i="2"/>
  <c r="C38" i="2"/>
  <c r="C34" i="2"/>
  <c r="C30" i="2"/>
  <c r="A30" i="2" s="1"/>
  <c r="A31" i="2"/>
  <c r="D202" i="2"/>
  <c r="D110" i="2"/>
  <c r="D102" i="2"/>
  <c r="D94" i="2"/>
  <c r="D86" i="2"/>
  <c r="D78" i="2"/>
  <c r="D62" i="2"/>
  <c r="D50" i="2"/>
  <c r="D47" i="2"/>
  <c r="D45" i="2"/>
  <c r="D43" i="2"/>
  <c r="D41" i="2"/>
  <c r="D39" i="2"/>
  <c r="D37" i="2"/>
  <c r="D35" i="2"/>
  <c r="D33" i="2"/>
  <c r="D31" i="2"/>
  <c r="D70" i="2"/>
  <c r="D68" i="2"/>
  <c r="D66" i="2"/>
  <c r="C96" i="2"/>
  <c r="D96" i="2"/>
  <c r="C80" i="2"/>
  <c r="D80" i="2"/>
  <c r="D75" i="2"/>
  <c r="C194" i="2"/>
  <c r="C192" i="2"/>
  <c r="C188" i="2"/>
  <c r="C184" i="2"/>
  <c r="C180" i="2"/>
  <c r="C176" i="2"/>
  <c r="C172" i="2"/>
  <c r="C109" i="2"/>
  <c r="D109" i="2"/>
  <c r="C95" i="2"/>
  <c r="D95" i="2"/>
  <c r="C112" i="2"/>
  <c r="D112" i="2"/>
  <c r="C104" i="2"/>
  <c r="D104" i="2"/>
  <c r="C88" i="2"/>
  <c r="D88" i="2"/>
  <c r="C198" i="2"/>
  <c r="C196" i="2"/>
  <c r="C190" i="2"/>
  <c r="C186" i="2"/>
  <c r="C182" i="2"/>
  <c r="C178" i="2"/>
  <c r="C174" i="2"/>
  <c r="C111" i="2"/>
  <c r="D111" i="2"/>
  <c r="C103" i="2"/>
  <c r="D103" i="2"/>
  <c r="C101" i="2"/>
  <c r="D101" i="2"/>
  <c r="C93" i="2"/>
  <c r="D93" i="2"/>
  <c r="C85" i="2"/>
  <c r="D85" i="2"/>
  <c r="C77" i="2"/>
  <c r="D77" i="2"/>
  <c r="D207" i="2"/>
  <c r="D203" i="2"/>
  <c r="C108" i="2"/>
  <c r="D108" i="2"/>
  <c r="C100" i="2"/>
  <c r="D100" i="2"/>
  <c r="C207" i="2"/>
  <c r="I207" i="2" s="1"/>
  <c r="D204" i="2"/>
  <c r="C203" i="2"/>
  <c r="D200" i="2"/>
  <c r="C199" i="2"/>
  <c r="I199" i="2" s="1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D169" i="2"/>
  <c r="C167" i="2"/>
  <c r="D167" i="2"/>
  <c r="C165" i="2"/>
  <c r="D165" i="2"/>
  <c r="C163" i="2"/>
  <c r="D163" i="2"/>
  <c r="C161" i="2"/>
  <c r="D161" i="2"/>
  <c r="C159" i="2"/>
  <c r="D159" i="2"/>
  <c r="C157" i="2"/>
  <c r="D157" i="2"/>
  <c r="C155" i="2"/>
  <c r="D155" i="2"/>
  <c r="C153" i="2"/>
  <c r="D153" i="2"/>
  <c r="C151" i="2"/>
  <c r="D151" i="2"/>
  <c r="C149" i="2"/>
  <c r="D149" i="2"/>
  <c r="C147" i="2"/>
  <c r="D147" i="2"/>
  <c r="C145" i="2"/>
  <c r="D145" i="2"/>
  <c r="C143" i="2"/>
  <c r="D143" i="2"/>
  <c r="C141" i="2"/>
  <c r="D141" i="2"/>
  <c r="C139" i="2"/>
  <c r="D139" i="2"/>
  <c r="C137" i="2"/>
  <c r="D137" i="2"/>
  <c r="C135" i="2"/>
  <c r="D135" i="2"/>
  <c r="C133" i="2"/>
  <c r="D133" i="2"/>
  <c r="C131" i="2"/>
  <c r="D131" i="2"/>
  <c r="C129" i="2"/>
  <c r="D129" i="2"/>
  <c r="C127" i="2"/>
  <c r="D127" i="2"/>
  <c r="C125" i="2"/>
  <c r="D125" i="2"/>
  <c r="C123" i="2"/>
  <c r="D123" i="2"/>
  <c r="C121" i="2"/>
  <c r="D121" i="2"/>
  <c r="C119" i="2"/>
  <c r="D119" i="2"/>
  <c r="C117" i="2"/>
  <c r="D117" i="2"/>
  <c r="C115" i="2"/>
  <c r="D115" i="2"/>
  <c r="C113" i="2"/>
  <c r="D113" i="2"/>
  <c r="C107" i="2"/>
  <c r="D107" i="2"/>
  <c r="C105" i="2"/>
  <c r="D105" i="2"/>
  <c r="C99" i="2"/>
  <c r="D99" i="2"/>
  <c r="C97" i="2"/>
  <c r="D97" i="2"/>
  <c r="C91" i="2"/>
  <c r="D91" i="2"/>
  <c r="C83" i="2"/>
  <c r="D83" i="2"/>
  <c r="C69" i="2"/>
  <c r="C67" i="2"/>
  <c r="D67" i="2"/>
  <c r="C61" i="2"/>
  <c r="C58" i="2"/>
  <c r="D58" i="2"/>
  <c r="D92" i="2"/>
  <c r="D84" i="2"/>
  <c r="D76" i="2"/>
  <c r="C60" i="2"/>
  <c r="D60" i="2"/>
  <c r="C89" i="2"/>
  <c r="C87" i="2"/>
  <c r="D87" i="2"/>
  <c r="C81" i="2"/>
  <c r="C79" i="2"/>
  <c r="D79" i="2"/>
  <c r="C73" i="2"/>
  <c r="C71" i="2"/>
  <c r="D71" i="2"/>
  <c r="C63" i="2"/>
  <c r="D63" i="2"/>
  <c r="C57" i="2"/>
  <c r="D72" i="2"/>
  <c r="D69" i="2"/>
  <c r="D64" i="2"/>
  <c r="D61" i="2"/>
  <c r="C59" i="2"/>
  <c r="C56" i="2"/>
  <c r="D56" i="2"/>
  <c r="C55" i="2"/>
  <c r="C54" i="2"/>
  <c r="C53" i="2"/>
  <c r="C52" i="2"/>
  <c r="I202" i="2"/>
  <c r="I201" i="2"/>
  <c r="I200" i="2"/>
  <c r="A29" i="2"/>
  <c r="D208" i="2" l="1"/>
  <c r="I209" i="2"/>
  <c r="A209" i="2"/>
  <c r="D209" i="2"/>
  <c r="A32" i="2"/>
  <c r="I30" i="2"/>
  <c r="I203" i="2"/>
  <c r="I182" i="2"/>
  <c r="I183" i="2"/>
  <c r="I185" i="2"/>
  <c r="I184" i="2"/>
  <c r="I187" i="2" l="1"/>
  <c r="I189" i="2"/>
  <c r="I191" i="2"/>
  <c r="I193" i="2"/>
  <c r="I194" i="2"/>
  <c r="I195" i="2"/>
  <c r="I197" i="2"/>
  <c r="I198" i="2"/>
  <c r="E104" i="2"/>
  <c r="E105" i="2"/>
  <c r="E106" i="2"/>
  <c r="E107" i="2"/>
  <c r="E108" i="2"/>
  <c r="E109" i="2"/>
  <c r="E110" i="2"/>
  <c r="E111" i="2"/>
  <c r="E103" i="2"/>
  <c r="E82" i="2"/>
  <c r="E83" i="2"/>
  <c r="E84" i="2"/>
  <c r="E85" i="2"/>
  <c r="E86" i="2"/>
  <c r="E87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I178" i="2" l="1"/>
  <c r="I190" i="2"/>
  <c r="I181" i="2"/>
  <c r="I180" i="2"/>
  <c r="I179" i="2"/>
  <c r="I196" i="2"/>
  <c r="I192" i="2"/>
  <c r="I188" i="2"/>
  <c r="I186" i="2"/>
  <c r="I112" i="2"/>
  <c r="I104" i="2" l="1"/>
  <c r="I103" i="2"/>
  <c r="I172" i="2"/>
  <c r="I173" i="2"/>
  <c r="I175" i="2"/>
  <c r="I176" i="2"/>
  <c r="I158" i="2"/>
  <c r="I159" i="2"/>
  <c r="I160" i="2"/>
  <c r="I163" i="2"/>
  <c r="I166" i="2"/>
  <c r="I167" i="2"/>
  <c r="I168" i="2"/>
  <c r="I170" i="2"/>
  <c r="I171" i="2"/>
  <c r="I157" i="2"/>
  <c r="I156" i="2"/>
  <c r="I113" i="2"/>
  <c r="I116" i="2"/>
  <c r="I117" i="2"/>
  <c r="I121" i="2"/>
  <c r="I125" i="2"/>
  <c r="I129" i="2"/>
  <c r="I132" i="2"/>
  <c r="I133" i="2"/>
  <c r="I137" i="2"/>
  <c r="I141" i="2"/>
  <c r="I145" i="2"/>
  <c r="I148" i="2"/>
  <c r="I149" i="2"/>
  <c r="I151" i="2"/>
  <c r="I153" i="2"/>
  <c r="I155" i="2"/>
  <c r="I111" i="2"/>
  <c r="I105" i="2"/>
  <c r="I106" i="2"/>
  <c r="I107" i="2"/>
  <c r="I108" i="2"/>
  <c r="I109" i="2"/>
  <c r="I110" i="2"/>
  <c r="I177" i="2" l="1"/>
  <c r="I128" i="2"/>
  <c r="I154" i="2"/>
  <c r="I136" i="2"/>
  <c r="I152" i="2"/>
  <c r="I146" i="2"/>
  <c r="I130" i="2"/>
  <c r="I138" i="2"/>
  <c r="I120" i="2"/>
  <c r="I114" i="2"/>
  <c r="I144" i="2"/>
  <c r="I122" i="2"/>
  <c r="I142" i="2"/>
  <c r="I140" i="2"/>
  <c r="I126" i="2"/>
  <c r="I124" i="2"/>
  <c r="I150" i="2"/>
  <c r="I134" i="2"/>
  <c r="I118" i="2"/>
  <c r="I174" i="2"/>
  <c r="I169" i="2"/>
  <c r="I165" i="2"/>
  <c r="I164" i="2"/>
  <c r="I162" i="2"/>
  <c r="I161" i="2"/>
  <c r="I147" i="2"/>
  <c r="I143" i="2"/>
  <c r="I139" i="2"/>
  <c r="I135" i="2"/>
  <c r="I131" i="2"/>
  <c r="I127" i="2"/>
  <c r="I123" i="2"/>
  <c r="I119" i="2"/>
  <c r="I115" i="2"/>
  <c r="I102" i="2"/>
  <c r="I100" i="2"/>
  <c r="B1" i="2" l="1"/>
  <c r="A2" i="4" l="1"/>
  <c r="B2" i="2"/>
  <c r="C3" i="2"/>
  <c r="J68" i="1" l="1"/>
  <c r="B75" i="1" l="1"/>
  <c r="H76" i="1" l="1"/>
  <c r="J75" i="1"/>
  <c r="F76" i="1"/>
  <c r="F75" i="1"/>
  <c r="B76" i="1"/>
  <c r="B4" i="4" l="1"/>
  <c r="B3" i="4"/>
  <c r="B1" i="4"/>
  <c r="B4" i="2" l="1"/>
  <c r="C4" i="4" s="1"/>
  <c r="C2" i="2"/>
  <c r="C2" i="4" s="1"/>
  <c r="D2" i="4" s="1"/>
  <c r="C3" i="4"/>
  <c r="B2" i="4" l="1"/>
  <c r="C1" i="4"/>
  <c r="D1" i="4" l="1"/>
  <c r="E61" i="2" l="1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60" i="2"/>
  <c r="E54" i="2"/>
  <c r="E55" i="2"/>
  <c r="E56" i="2"/>
  <c r="E57" i="2"/>
  <c r="E58" i="2"/>
  <c r="E59" i="2"/>
  <c r="E49" i="2"/>
  <c r="E50" i="2"/>
  <c r="E51" i="2"/>
  <c r="E52" i="2"/>
  <c r="E53" i="2"/>
  <c r="E34" i="2"/>
  <c r="I34" i="2" s="1"/>
  <c r="E35" i="2"/>
  <c r="I35" i="2" s="1"/>
  <c r="E36" i="2"/>
  <c r="I36" i="2" s="1"/>
  <c r="E37" i="2"/>
  <c r="I37" i="2" s="1"/>
  <c r="E38" i="2"/>
  <c r="I38" i="2" s="1"/>
  <c r="E39" i="2"/>
  <c r="I39" i="2" s="1"/>
  <c r="E40" i="2"/>
  <c r="I40" i="2" s="1"/>
  <c r="E41" i="2"/>
  <c r="I41" i="2" s="1"/>
  <c r="E42" i="2"/>
  <c r="I42" i="2" s="1"/>
  <c r="E43" i="2"/>
  <c r="I43" i="2" s="1"/>
  <c r="E44" i="2"/>
  <c r="I44" i="2" s="1"/>
  <c r="E45" i="2"/>
  <c r="I45" i="2" s="1"/>
  <c r="E46" i="2"/>
  <c r="I46" i="2" s="1"/>
  <c r="E47" i="2"/>
  <c r="I47" i="2" s="1"/>
  <c r="E48" i="2"/>
  <c r="I48" i="2" s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9" i="2"/>
  <c r="E31" i="2"/>
  <c r="I31" i="2" s="1"/>
  <c r="E32" i="2"/>
  <c r="I32" i="2" s="1"/>
  <c r="E33" i="2"/>
  <c r="E6" i="2"/>
  <c r="I49" i="2" l="1"/>
  <c r="D20" i="2"/>
  <c r="D24" i="2"/>
  <c r="D12" i="2"/>
  <c r="C76" i="2"/>
  <c r="C75" i="2"/>
  <c r="C65" i="2"/>
  <c r="A65" i="2" s="1"/>
  <c r="E229" i="2" l="1"/>
  <c r="B229" i="2"/>
  <c r="C4" i="2" s="1"/>
  <c r="A75" i="2"/>
  <c r="A102" i="2"/>
  <c r="C33" i="2"/>
  <c r="A86" i="2"/>
  <c r="A50" i="2"/>
  <c r="A45" i="2"/>
  <c r="A40" i="2"/>
  <c r="A68" i="2"/>
  <c r="A168" i="2"/>
  <c r="A160" i="2"/>
  <c r="A152" i="2"/>
  <c r="A144" i="2"/>
  <c r="A136" i="2"/>
  <c r="A128" i="2"/>
  <c r="A120" i="2"/>
  <c r="A80" i="2"/>
  <c r="A103" i="2"/>
  <c r="A201" i="2"/>
  <c r="A206" i="2"/>
  <c r="A87" i="2"/>
  <c r="A176" i="2"/>
  <c r="A155" i="2"/>
  <c r="A64" i="2"/>
  <c r="A94" i="2"/>
  <c r="A49" i="2"/>
  <c r="A66" i="2"/>
  <c r="A166" i="2"/>
  <c r="A158" i="2"/>
  <c r="A150" i="2"/>
  <c r="A142" i="2"/>
  <c r="A134" i="2"/>
  <c r="A126" i="2"/>
  <c r="A118" i="2"/>
  <c r="A106" i="2"/>
  <c r="A90" i="2"/>
  <c r="A208" i="2"/>
  <c r="A84" i="2"/>
  <c r="A72" i="2"/>
  <c r="A51" i="2"/>
  <c r="A70" i="2"/>
  <c r="A162" i="2"/>
  <c r="A154" i="2"/>
  <c r="A138" i="2"/>
  <c r="A122" i="2"/>
  <c r="A114" i="2"/>
  <c r="A82" i="2"/>
  <c r="A200" i="2"/>
  <c r="A85" i="2"/>
  <c r="A157" i="2"/>
  <c r="A123" i="2"/>
  <c r="A81" i="2"/>
  <c r="A73" i="2"/>
  <c r="A74" i="2"/>
  <c r="A41" i="2"/>
  <c r="A78" i="2"/>
  <c r="A37" i="2"/>
  <c r="A164" i="2"/>
  <c r="A156" i="2"/>
  <c r="A148" i="2"/>
  <c r="A140" i="2"/>
  <c r="A132" i="2"/>
  <c r="A124" i="2"/>
  <c r="A116" i="2"/>
  <c r="A204" i="2"/>
  <c r="A205" i="2"/>
  <c r="A110" i="2"/>
  <c r="A62" i="2"/>
  <c r="A48" i="2"/>
  <c r="A170" i="2"/>
  <c r="A146" i="2"/>
  <c r="A130" i="2"/>
  <c r="A98" i="2"/>
  <c r="A202" i="2"/>
  <c r="A191" i="2"/>
  <c r="A125" i="2"/>
  <c r="A89" i="2"/>
  <c r="A92" i="2"/>
  <c r="A171" i="2"/>
  <c r="A35" i="2"/>
  <c r="A186" i="2"/>
  <c r="A187" i="2"/>
  <c r="A109" i="2"/>
  <c r="A141" i="2"/>
  <c r="A196" i="2"/>
  <c r="A188" i="2"/>
  <c r="A83" i="2"/>
  <c r="A137" i="2"/>
  <c r="A161" i="2"/>
  <c r="A203" i="2"/>
  <c r="A197" i="2"/>
  <c r="A97" i="2"/>
  <c r="A58" i="2"/>
  <c r="A104" i="2"/>
  <c r="A207" i="2"/>
  <c r="A71" i="2"/>
  <c r="A91" i="2"/>
  <c r="A127" i="2"/>
  <c r="A149" i="2"/>
  <c r="A100" i="2"/>
  <c r="A95" i="2"/>
  <c r="A69" i="2"/>
  <c r="A38" i="2"/>
  <c r="A175" i="2"/>
  <c r="A42" i="2"/>
  <c r="A108" i="2"/>
  <c r="A46" i="2"/>
  <c r="A53" i="2"/>
  <c r="A54" i="2"/>
  <c r="A115" i="2"/>
  <c r="A143" i="2"/>
  <c r="A165" i="2"/>
  <c r="A178" i="2"/>
  <c r="A198" i="2"/>
  <c r="A107" i="2"/>
  <c r="A193" i="2"/>
  <c r="A180" i="2"/>
  <c r="A174" i="2"/>
  <c r="A79" i="2"/>
  <c r="A113" i="2"/>
  <c r="A131" i="2"/>
  <c r="A153" i="2"/>
  <c r="A177" i="2"/>
  <c r="A111" i="2"/>
  <c r="A96" i="2"/>
  <c r="A172" i="2"/>
  <c r="A163" i="2"/>
  <c r="A167" i="2"/>
  <c r="A192" i="2"/>
  <c r="A99" i="2"/>
  <c r="A39" i="2"/>
  <c r="A183" i="2"/>
  <c r="A43" i="2"/>
  <c r="A77" i="2"/>
  <c r="A47" i="2"/>
  <c r="A173" i="2"/>
  <c r="A59" i="2"/>
  <c r="A129" i="2"/>
  <c r="A147" i="2"/>
  <c r="A169" i="2"/>
  <c r="A190" i="2"/>
  <c r="A112" i="2"/>
  <c r="A119" i="2"/>
  <c r="A101" i="2"/>
  <c r="A56" i="2"/>
  <c r="A52" i="2"/>
  <c r="A60" i="2"/>
  <c r="A117" i="2"/>
  <c r="A135" i="2"/>
  <c r="A159" i="2"/>
  <c r="A189" i="2"/>
  <c r="A145" i="2"/>
  <c r="A184" i="2"/>
  <c r="A34" i="2"/>
  <c r="A139" i="2"/>
  <c r="A44" i="2"/>
  <c r="A199" i="2"/>
  <c r="A105" i="2"/>
  <c r="A93" i="2"/>
  <c r="A36" i="2"/>
  <c r="A88" i="2"/>
  <c r="A67" i="2"/>
  <c r="A133" i="2"/>
  <c r="A151" i="2"/>
  <c r="A181" i="2"/>
  <c r="A179" i="2"/>
  <c r="A57" i="2"/>
  <c r="A55" i="2"/>
  <c r="A182" i="2"/>
  <c r="A185" i="2"/>
  <c r="A63" i="2"/>
  <c r="A61" i="2"/>
  <c r="A121" i="2"/>
  <c r="A195" i="2"/>
  <c r="A194" i="2"/>
  <c r="A76" i="2"/>
  <c r="D6" i="2"/>
  <c r="C9" i="2"/>
  <c r="D9" i="2"/>
  <c r="C17" i="2"/>
  <c r="D17" i="2"/>
  <c r="C8" i="2"/>
  <c r="D8" i="2"/>
  <c r="C16" i="2"/>
  <c r="D16" i="2"/>
  <c r="C13" i="2"/>
  <c r="D13" i="2"/>
  <c r="C25" i="2"/>
  <c r="D25" i="2"/>
  <c r="C21" i="2"/>
  <c r="D21" i="2"/>
  <c r="C15" i="2"/>
  <c r="D15" i="2"/>
  <c r="C11" i="2"/>
  <c r="D11" i="2"/>
  <c r="C7" i="2"/>
  <c r="D7" i="2"/>
  <c r="C27" i="2"/>
  <c r="D27" i="2"/>
  <c r="C23" i="2"/>
  <c r="D23" i="2"/>
  <c r="C19" i="2"/>
  <c r="D19" i="2"/>
  <c r="C14" i="2"/>
  <c r="D14" i="2"/>
  <c r="C10" i="2"/>
  <c r="D10" i="2"/>
  <c r="C26" i="2"/>
  <c r="D26" i="2"/>
  <c r="C22" i="2"/>
  <c r="D22" i="2"/>
  <c r="C18" i="2"/>
  <c r="D18" i="2"/>
  <c r="C6" i="2"/>
  <c r="A6" i="2" s="1"/>
  <c r="C20" i="2"/>
  <c r="C12" i="2"/>
  <c r="C24" i="2"/>
  <c r="A33" i="2" l="1"/>
  <c r="I33" i="2"/>
  <c r="A14" i="2"/>
  <c r="I14" i="2"/>
  <c r="A17" i="2"/>
  <c r="I17" i="2"/>
  <c r="A15" i="2"/>
  <c r="I15" i="2"/>
  <c r="I50" i="2"/>
  <c r="A24" i="2"/>
  <c r="I24" i="2"/>
  <c r="A18" i="2"/>
  <c r="I18" i="2"/>
  <c r="A26" i="2"/>
  <c r="I26" i="2"/>
  <c r="A23" i="2"/>
  <c r="I23" i="2"/>
  <c r="A21" i="2"/>
  <c r="I21" i="2"/>
  <c r="A20" i="2"/>
  <c r="I20" i="2"/>
  <c r="I29" i="2"/>
  <c r="A22" i="2"/>
  <c r="I22" i="2"/>
  <c r="A19" i="2"/>
  <c r="I19" i="2"/>
  <c r="A27" i="2"/>
  <c r="I27" i="2"/>
  <c r="A25" i="2"/>
  <c r="I25" i="2"/>
  <c r="A16" i="2"/>
  <c r="I16" i="2"/>
  <c r="A12" i="2"/>
  <c r="I12" i="2"/>
  <c r="A11" i="2"/>
  <c r="I11" i="2"/>
  <c r="A8" i="2"/>
  <c r="I8" i="2"/>
  <c r="A9" i="2"/>
  <c r="I9" i="2"/>
  <c r="I6" i="2"/>
  <c r="A10" i="2"/>
  <c r="I10" i="2"/>
  <c r="A7" i="2"/>
  <c r="I7" i="2"/>
  <c r="A13" i="2"/>
  <c r="I13" i="2"/>
  <c r="I51" i="2" l="1"/>
  <c r="I52" i="2" l="1"/>
  <c r="I53" i="2" l="1"/>
  <c r="I54" i="2" l="1"/>
  <c r="I55" i="2" l="1"/>
  <c r="I56" i="2" l="1"/>
  <c r="I57" i="2" l="1"/>
  <c r="I58" i="2" l="1"/>
  <c r="I59" i="2" l="1"/>
  <c r="I60" i="2" l="1"/>
  <c r="I61" i="2" l="1"/>
  <c r="I62" i="2" l="1"/>
  <c r="I63" i="2" l="1"/>
  <c r="I64" i="2" l="1"/>
  <c r="I65" i="2" l="1"/>
  <c r="I66" i="2" l="1"/>
  <c r="I67" i="2" l="1"/>
  <c r="I68" i="2" l="1"/>
  <c r="I69" i="2" l="1"/>
  <c r="I70" i="2" l="1"/>
  <c r="I71" i="2" l="1"/>
  <c r="I72" i="2" l="1"/>
  <c r="I73" i="2" l="1"/>
  <c r="I74" i="2" l="1"/>
  <c r="I75" i="2" l="1"/>
  <c r="I76" i="2" l="1"/>
  <c r="I77" i="2" l="1"/>
  <c r="I78" i="2" l="1"/>
  <c r="I79" i="2"/>
  <c r="I80" i="2" l="1"/>
  <c r="I81" i="2" l="1"/>
  <c r="I82" i="2"/>
  <c r="I83" i="2" l="1"/>
  <c r="I84" i="2" l="1"/>
  <c r="I85" i="2" l="1"/>
  <c r="I86" i="2" l="1"/>
  <c r="I87" i="2" l="1"/>
  <c r="I88" i="2"/>
  <c r="I89" i="2" l="1"/>
  <c r="I90" i="2" l="1"/>
  <c r="I91" i="2" l="1"/>
  <c r="I92" i="2" l="1"/>
  <c r="I93" i="2" l="1"/>
  <c r="I94" i="2" l="1"/>
  <c r="I95" i="2" l="1"/>
  <c r="I96" i="2" l="1"/>
  <c r="I97" i="2" l="1"/>
  <c r="I98" i="2" l="1"/>
  <c r="I99" i="2" l="1"/>
  <c r="F202" i="2"/>
  <c r="I101" i="2" l="1"/>
  <c r="D4" i="4" l="1"/>
</calcChain>
</file>

<file path=xl/sharedStrings.xml><?xml version="1.0" encoding="utf-8"?>
<sst xmlns="http://schemas.openxmlformats.org/spreadsheetml/2006/main" count="1253" uniqueCount="475">
  <si>
    <t>KLANT:</t>
  </si>
  <si>
    <t>AANTAL</t>
  </si>
  <si>
    <t>vruchtgewas - Plants chauds</t>
  </si>
  <si>
    <t>Bladgewas - Plants plain terre</t>
  </si>
  <si>
    <t>Komkommer  -  Concombre</t>
  </si>
  <si>
    <t>10 cm</t>
  </si>
  <si>
    <t>Witte Selder  -  Céleri blanc</t>
  </si>
  <si>
    <t>4 cm</t>
  </si>
  <si>
    <t>Groene Selder  -  Céleri vert</t>
  </si>
  <si>
    <t>Paprika rood  -  Poivron rouge</t>
  </si>
  <si>
    <t>Knolselder  -  Céleri rave</t>
  </si>
  <si>
    <t>Paprika geel  -  Poivron jaune</t>
  </si>
  <si>
    <t>Peterselie  -  Persil</t>
  </si>
  <si>
    <t xml:space="preserve">Aubergine </t>
  </si>
  <si>
    <t>Spaanse peper  -  Piment</t>
  </si>
  <si>
    <t>Snijselder  -  Céleri à jets</t>
  </si>
  <si>
    <t>Potpeper  -  Piment Patio</t>
  </si>
  <si>
    <t>Suikerbrood  -  Pain de sucre</t>
  </si>
  <si>
    <t>Radicchio</t>
  </si>
  <si>
    <t>Chinese kool - Chou Chinois</t>
  </si>
  <si>
    <t>Koolrabi - Chou Rave</t>
  </si>
  <si>
    <t>Lente-Ui  -  Oignons Blancs</t>
  </si>
  <si>
    <t>Rode Ui - Oignons Rouges</t>
  </si>
  <si>
    <t>10 cm-doosje</t>
  </si>
  <si>
    <t>Savooikool - Chou Milan F1</t>
  </si>
  <si>
    <t>Rode kool - Chou rouge F1</t>
  </si>
  <si>
    <t>Witte kool - Chou blanc F1</t>
  </si>
  <si>
    <t>Spitskool - Chou pointu F1</t>
  </si>
  <si>
    <t>Broccoli - Chou Brocoli F1</t>
  </si>
  <si>
    <t>Boerenkool - Chou frisé F1</t>
  </si>
  <si>
    <t>Andijvie  -  Scarole</t>
  </si>
  <si>
    <t>Patisson</t>
  </si>
  <si>
    <t>Serresla - Laitue de serre</t>
  </si>
  <si>
    <t>Courgette Geel - jaune</t>
  </si>
  <si>
    <t>Courgette Rond - Ronde</t>
  </si>
  <si>
    <t>Potimarron</t>
  </si>
  <si>
    <t>Augurk - Cornichon</t>
  </si>
  <si>
    <t>Batavia rood  -  rouge</t>
  </si>
  <si>
    <t>Struikboon-Haricot Nain</t>
  </si>
  <si>
    <t>Batavia groen  -  vert</t>
  </si>
  <si>
    <t>Veldsla - Mâches</t>
  </si>
  <si>
    <t>Staaksnijboon-Haricot à rames</t>
  </si>
  <si>
    <t>Spinazie - Épinards</t>
  </si>
  <si>
    <t>Winterbloemkool-Chou fleur d'hiver</t>
  </si>
  <si>
    <t>Suikermais - maïs Sucré</t>
  </si>
  <si>
    <t>8 cm</t>
  </si>
  <si>
    <t>doos</t>
  </si>
  <si>
    <t>Ø 19 cm</t>
  </si>
  <si>
    <t>Kruiden - Plantes Aromatiques 10,5cm</t>
  </si>
  <si>
    <t>Kruiden - Plantes Aromatiques 13cm</t>
  </si>
  <si>
    <t>Aztekenkruid (Honingverbena) - L'herbe sucrée des Aztéques</t>
  </si>
  <si>
    <t>Ø 10,5 cm</t>
  </si>
  <si>
    <t>Basilicum - Basilic 13 cm</t>
  </si>
  <si>
    <t>Ø 13 cm</t>
  </si>
  <si>
    <t>Basilicum - Basilic</t>
  </si>
  <si>
    <t>Basilicum Thaise - Basilic Thai</t>
  </si>
  <si>
    <t>Basilicum Citroen - Basilic Citron</t>
  </si>
  <si>
    <t>Bieslook - Ciboulette 13 cm</t>
  </si>
  <si>
    <t>Basilicum Rood - Basilic Rouge</t>
  </si>
  <si>
    <t>Citroenverbena - Verveine Citronelle</t>
  </si>
  <si>
    <t>Basilicum struik - Basilic Fine vert</t>
  </si>
  <si>
    <t>Dragon - Estragon 13 cm</t>
  </si>
  <si>
    <t>Koriander - Coriandre 13 cm</t>
  </si>
  <si>
    <t>Bieslook - Ciboulette</t>
  </si>
  <si>
    <t>Bloedzuring - Oseille Sanguine</t>
  </si>
  <si>
    <t>Peterselie - Persil 13 cm</t>
  </si>
  <si>
    <t>Bonenkruid - Sariette</t>
  </si>
  <si>
    <t>Citroengras - Citronelle de l'Inde</t>
  </si>
  <si>
    <t>Pluksla - Laitue à couper 13 cm</t>
  </si>
  <si>
    <t>Citroenmelisse - Mélisse de citron</t>
  </si>
  <si>
    <t>Rozemarijn - Romarin 13 cm</t>
  </si>
  <si>
    <t>Rucola - Roquette 13 cm</t>
  </si>
  <si>
    <t>Colakruid - Cola-végétal</t>
  </si>
  <si>
    <t>Tijm - Thym 13 cm</t>
  </si>
  <si>
    <t>Tijm citroen - Thym citron 13 cm</t>
  </si>
  <si>
    <t>Dille - Aneth</t>
  </si>
  <si>
    <t>Dragon - Estragon</t>
  </si>
  <si>
    <t>Kamille - Camomille</t>
  </si>
  <si>
    <t>Zoete aardappel - Patate douce 13 cm</t>
  </si>
  <si>
    <t>Kervel - Cerfeuil</t>
  </si>
  <si>
    <t>Koriander - Coriandre</t>
  </si>
  <si>
    <t>Lavas - Livêche</t>
  </si>
  <si>
    <t>Marjolein - Marjoleine</t>
  </si>
  <si>
    <t>Basilicum - Basilic 24 cm</t>
  </si>
  <si>
    <t>deco Ø 24 cm</t>
  </si>
  <si>
    <t>Munt - Menthe 24 cm</t>
  </si>
  <si>
    <t>Munt 'Appel'- Menthe 'Pomme'</t>
  </si>
  <si>
    <t>Rozemarijn - Romarin 24 cm</t>
  </si>
  <si>
    <t>Tijm - Thym 24 cm</t>
  </si>
  <si>
    <t>BBQ mix 24 cm</t>
  </si>
  <si>
    <t>Olijfkruid - santolina</t>
  </si>
  <si>
    <t>Pizza-Pasta mix 24 cm</t>
  </si>
  <si>
    <t>Oregano - Origan</t>
  </si>
  <si>
    <t>Pastinaak - Panais</t>
  </si>
  <si>
    <t>Peterselie - Persil</t>
  </si>
  <si>
    <t>Ø 23 cm</t>
  </si>
  <si>
    <t>Pluksla - Laitue à couper</t>
  </si>
  <si>
    <t>Radijs - Radis</t>
  </si>
  <si>
    <t>Ostara lente - printemps</t>
  </si>
  <si>
    <t>Mara de bois lente - printemps</t>
  </si>
  <si>
    <t>Darselect lente - printemps</t>
  </si>
  <si>
    <t>Salie - Sauge</t>
  </si>
  <si>
    <t>Elsanta lente - printemps</t>
  </si>
  <si>
    <t>Salie ananas - Sauge ananas</t>
  </si>
  <si>
    <t>Gariguette lente - printemps</t>
  </si>
  <si>
    <t>Snijbiet (Warmoes) - Blette (bette à carde)</t>
  </si>
  <si>
    <t>Korona lente - printemps</t>
  </si>
  <si>
    <t>Stevia</t>
  </si>
  <si>
    <t>Lambada lente - printemps</t>
  </si>
  <si>
    <t>Tijm - Thym</t>
  </si>
  <si>
    <t>Senga Sengana lente - printemps</t>
  </si>
  <si>
    <t>Tijm Citroen - Thym citronelle</t>
  </si>
  <si>
    <t>Valeriaan - Valérian</t>
  </si>
  <si>
    <t>Bosaardbei - Fraisier des bois 13 cm</t>
  </si>
  <si>
    <t>Patio Pink 13 cm</t>
  </si>
  <si>
    <t>AL0020</t>
  </si>
  <si>
    <t>AL0030</t>
  </si>
  <si>
    <t>AL0040</t>
  </si>
  <si>
    <t>AL0050</t>
  </si>
  <si>
    <t>AL0060</t>
  </si>
  <si>
    <t>AL0070</t>
  </si>
  <si>
    <t>AL0080</t>
  </si>
  <si>
    <t>AL0085</t>
  </si>
  <si>
    <t>AL0090</t>
  </si>
  <si>
    <t>AL0100</t>
  </si>
  <si>
    <t>AL0110</t>
  </si>
  <si>
    <t>AL0120</t>
  </si>
  <si>
    <t>AL0130</t>
  </si>
  <si>
    <t>AL0140</t>
  </si>
  <si>
    <t>AL0150</t>
  </si>
  <si>
    <t>AL0160</t>
  </si>
  <si>
    <t>AL0170</t>
  </si>
  <si>
    <t>AL0180</t>
  </si>
  <si>
    <t>AL0190</t>
  </si>
  <si>
    <t>AL0191</t>
  </si>
  <si>
    <t>AL0192</t>
  </si>
  <si>
    <t>AL0193</t>
  </si>
  <si>
    <t>AL0195</t>
  </si>
  <si>
    <t>AL0196</t>
  </si>
  <si>
    <t>AL0200</t>
  </si>
  <si>
    <t>Datum levering :</t>
  </si>
  <si>
    <t>Snack Komkommer- Concombre snack</t>
  </si>
  <si>
    <t>Venkel  -  Fenouil</t>
  </si>
  <si>
    <t>Zoete Punt Paprika - Poivron doux allongé</t>
  </si>
  <si>
    <t>Bladpeterselie - Persil 'Plat'</t>
  </si>
  <si>
    <t>Vleestomaat - Tomate Charnue Hybride F1</t>
  </si>
  <si>
    <t>Cherrytomaat - Tomate apéritif F1</t>
  </si>
  <si>
    <t>Pot tomaat - Tomate Patio</t>
  </si>
  <si>
    <t>Paksoi</t>
  </si>
  <si>
    <t>Trostomaat  -  Tomate grapes F1</t>
  </si>
  <si>
    <t>Rode Biet - Betterave rouge</t>
  </si>
  <si>
    <t>Italiaanse tomaat - Tomate Roma F1</t>
  </si>
  <si>
    <t>Tomaat - Tomate 'Cœur de Bœuf'</t>
  </si>
  <si>
    <t>Snoep tomaat - Tomate Snack F1</t>
  </si>
  <si>
    <t>Gele tomaat - Tomate jaune F1</t>
  </si>
  <si>
    <t>Bloemkool - Chou fleur F1</t>
  </si>
  <si>
    <t>Tomaat - Tomate 'Marmande'</t>
  </si>
  <si>
    <t>Spruitkool - Chou de Bruxelles F1</t>
  </si>
  <si>
    <t>Tomaat - Tomate 'Pyros' F1</t>
  </si>
  <si>
    <t>Tomaat - Tomate 'Saint-Pierre'</t>
  </si>
  <si>
    <t>Tomaat - Tomate 'Green Zebra'</t>
  </si>
  <si>
    <t>Tomaat - Tomate 'Noir de Crimée'</t>
  </si>
  <si>
    <t>Tomaat - Tomate 'Andine Cornue'</t>
  </si>
  <si>
    <t>Tomaat - Tomate 'Yellow Pear'</t>
  </si>
  <si>
    <t>Tomaat - Tomate 'Costoluto Genovese'</t>
  </si>
  <si>
    <t>Torentjesbloemkool - Chou Romanesco</t>
  </si>
  <si>
    <t>Meloen - Melon 'Charentais'</t>
  </si>
  <si>
    <t>Honingmeloen - Melon miel</t>
  </si>
  <si>
    <t>Krulandijvie - Fine maraîchère</t>
  </si>
  <si>
    <t>Kropsla  -  Laitue</t>
  </si>
  <si>
    <t>Courgette Groen - Vert</t>
  </si>
  <si>
    <t>Sla - Laitue 'Lollo Rossa'</t>
  </si>
  <si>
    <t>Courgette Geel - Jaune</t>
  </si>
  <si>
    <t>Sla - Laitue 'Lollo Verto'</t>
  </si>
  <si>
    <t>4-seizoenen sla  -  Laitue 4-saisons</t>
  </si>
  <si>
    <t>Pompoen - Potiron ' Gele reus'</t>
  </si>
  <si>
    <t>Eikenbladsla  - Laitue feuille de chêne</t>
  </si>
  <si>
    <t>Eikenbladsla groen -  Feuillle de chêne vert</t>
  </si>
  <si>
    <t>Butternut pompoen - Citrouille Butternut</t>
  </si>
  <si>
    <t>Romeinse  sla -  Laitue Romaine</t>
  </si>
  <si>
    <t>Pompoen - Potiron 'Rouge Vif d'Etampes'</t>
  </si>
  <si>
    <t>Ijsberg sla  - Laitue iceberg</t>
  </si>
  <si>
    <t>Spaghettipompoen - Courge Spaghetti</t>
  </si>
  <si>
    <t>Boterboon - Haricot Nain Beurre</t>
  </si>
  <si>
    <t>Erwt - Petits pois</t>
  </si>
  <si>
    <t>Geënte planten - Plantes greffeé</t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</si>
  <si>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Komkommer  -  Concombre</t>
    </r>
  </si>
  <si>
    <t>Vruchtdragend - Avec fruits comestible</t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</si>
  <si>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Snack Komkommer- Concombre snack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</si>
  <si>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Aubergine</t>
    </r>
  </si>
  <si>
    <r>
      <rPr>
        <b/>
        <sz val="9"/>
        <rFont val="Calibri"/>
        <family val="2"/>
        <scheme val="minor"/>
      </rPr>
      <t xml:space="preserve">G/ </t>
    </r>
    <r>
      <rPr>
        <sz val="9"/>
        <rFont val="Calibri"/>
        <family val="2"/>
        <scheme val="minor"/>
      </rPr>
      <t>Vleestomaat - Tomate charnue F1</t>
    </r>
  </si>
  <si>
    <r>
      <rPr>
        <b/>
        <sz val="9"/>
        <rFont val="Calibri"/>
        <family val="2"/>
        <scheme val="minor"/>
      </rPr>
      <t xml:space="preserve">G/ </t>
    </r>
    <r>
      <rPr>
        <sz val="9"/>
        <rFont val="Calibri"/>
        <family val="2"/>
        <scheme val="minor"/>
      </rPr>
      <t>Cherrytomaat - Tomate apéritif F1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</si>
  <si>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Trostomaat  -  Tomate grapes F1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</si>
  <si>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Italiaanse tomaat - Tomate Roma F1</t>
    </r>
  </si>
  <si>
    <r>
      <rPr>
        <b/>
        <sz val="9"/>
        <rFont val="Calibri"/>
        <family val="2"/>
        <scheme val="minor"/>
      </rPr>
      <t xml:space="preserve">G/ </t>
    </r>
    <r>
      <rPr>
        <sz val="9"/>
        <rFont val="Calibri"/>
        <family val="2"/>
        <scheme val="minor"/>
      </rPr>
      <t>Tomaat - Tomate 'Cœur de Bœuf'</t>
    </r>
  </si>
  <si>
    <r>
      <rPr>
        <b/>
        <sz val="9"/>
        <rFont val="Calibri"/>
        <family val="2"/>
        <scheme val="minor"/>
      </rPr>
      <t xml:space="preserve">G/ </t>
    </r>
    <r>
      <rPr>
        <sz val="9"/>
        <rFont val="Calibri"/>
        <family val="2"/>
        <scheme val="minor"/>
      </rPr>
      <t>Snoep tomaat - Tomate Snack F1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</si>
  <si>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Meloen - Melon 'Charentais'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</si>
  <si>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Tom. geënt getopt - Tom. double tête</t>
    </r>
  </si>
  <si>
    <t>Basilicum rood - Basilic rouge 13 cm</t>
  </si>
  <si>
    <t>Citroenverbena - Verveine Citronelle 13 cm</t>
  </si>
  <si>
    <t>Marokkaanse Munt - Menthe Marocaine 13 cm</t>
  </si>
  <si>
    <t>Chinese bieslook - Ciboule de Chine</t>
  </si>
  <si>
    <t>Oregano - Origan 13 cm</t>
  </si>
  <si>
    <t>Bladpeterselie - Persil plat 13 cm</t>
  </si>
  <si>
    <t>Salie - Sauge 13 cm</t>
  </si>
  <si>
    <t>Kerrieplant - Plante à Curry</t>
  </si>
  <si>
    <t>Prei - Poireau 13cm</t>
  </si>
  <si>
    <t>Rabarber - Rhubarbe 13cm</t>
  </si>
  <si>
    <t>Kruiden - Plantes Aromatiques 24cm</t>
  </si>
  <si>
    <t>Munt 'Aardbei' - Menthe 'fraise'</t>
  </si>
  <si>
    <t>Marokkaanse Munt - Menthe Marocaine</t>
  </si>
  <si>
    <t>Pepermunt - Menthe Poivrée</t>
  </si>
  <si>
    <t>Provence mix 24cm</t>
  </si>
  <si>
    <t>Bladpeterselie - Persil Plat</t>
  </si>
  <si>
    <t>Hangpot doordrager - Suspension remontant</t>
  </si>
  <si>
    <t>Hangpot Patio Pink - Suspension Patio pink</t>
  </si>
  <si>
    <t>Rozemarijn - Romarin</t>
  </si>
  <si>
    <t>Rucola - Roquette</t>
  </si>
  <si>
    <t>Salanova sla - Laitue Salanova</t>
  </si>
  <si>
    <t>Tijm Citroen bont - Thym citronelle panaché</t>
  </si>
  <si>
    <t>Ostara zomer - été</t>
  </si>
  <si>
    <t>Darselect zomer - été</t>
  </si>
  <si>
    <t>Laurier - Laurier sauce</t>
  </si>
  <si>
    <t>Elsanta zomer - été</t>
  </si>
  <si>
    <t>Gariguette zomer - été</t>
  </si>
  <si>
    <t>OPGELET - ATTENTION</t>
  </si>
  <si>
    <t>Vima Xima zomer - été</t>
  </si>
  <si>
    <t xml:space="preserve">Ostara 13 cm </t>
  </si>
  <si>
    <t xml:space="preserve">Elsanta 13 cm </t>
  </si>
  <si>
    <t xml:space="preserve">Framboo 13 cm </t>
  </si>
  <si>
    <t>Snow white 13cm</t>
  </si>
  <si>
    <t>11 cm-doosje</t>
  </si>
  <si>
    <t>G/ Komkommer  -  Concombre</t>
  </si>
  <si>
    <t>G/ Snack Komkommer- Concombre snack</t>
  </si>
  <si>
    <t>G/ Aubergine</t>
  </si>
  <si>
    <t>G/ Vleestomaat - Tomate charnue F1</t>
  </si>
  <si>
    <t>G/ Cherrytomaat - Tomate apéritif F1</t>
  </si>
  <si>
    <t>G/ Trostomaat  -  Tomate grapes F1</t>
  </si>
  <si>
    <t>G/ Italiaanse tomaat - Tomate Roma F1</t>
  </si>
  <si>
    <t>G/ Tomaat - Tomate 'Cœur de Bœuf'</t>
  </si>
  <si>
    <t>G/ Snoep tomaat - Tomate Snack F1</t>
  </si>
  <si>
    <t>G/ Meloen - Melon 'Charentais'</t>
  </si>
  <si>
    <t>G/ Tom. geënt getopt - Tom. double tête</t>
  </si>
  <si>
    <t>IJsberg sla  - Laitue iceberg</t>
  </si>
  <si>
    <t>AL0210</t>
  </si>
  <si>
    <t>AL0220</t>
  </si>
  <si>
    <t>AL0230</t>
  </si>
  <si>
    <t>AL0240</t>
  </si>
  <si>
    <t>AL0250</t>
  </si>
  <si>
    <t>AL0260</t>
  </si>
  <si>
    <t>AL0270</t>
  </si>
  <si>
    <t>AL0272</t>
  </si>
  <si>
    <t>AL0274</t>
  </si>
  <si>
    <t>AL0276</t>
  </si>
  <si>
    <t>AL0280</t>
  </si>
  <si>
    <t>AL0290</t>
  </si>
  <si>
    <t>AL0293</t>
  </si>
  <si>
    <t>AL0294</t>
  </si>
  <si>
    <t>AL0297</t>
  </si>
  <si>
    <t>AL0299</t>
  </si>
  <si>
    <t>AL0310</t>
  </si>
  <si>
    <t>AL0330</t>
  </si>
  <si>
    <t>AL0360</t>
  </si>
  <si>
    <t>AL0380</t>
  </si>
  <si>
    <t>AL0390</t>
  </si>
  <si>
    <t>AL0400</t>
  </si>
  <si>
    <t>AL0410</t>
  </si>
  <si>
    <t>AL0420</t>
  </si>
  <si>
    <t>AL0430</t>
  </si>
  <si>
    <t>AL0450</t>
  </si>
  <si>
    <t>AL0480</t>
  </si>
  <si>
    <t>AL0610</t>
  </si>
  <si>
    <t>AL0620</t>
  </si>
  <si>
    <t>AL0630</t>
  </si>
  <si>
    <t>AL0640</t>
  </si>
  <si>
    <t>AL0650</t>
  </si>
  <si>
    <t>AL0660</t>
  </si>
  <si>
    <t>AL0670</t>
  </si>
  <si>
    <t>AL0680</t>
  </si>
  <si>
    <t>AL0690</t>
  </si>
  <si>
    <t>AL0710</t>
  </si>
  <si>
    <t>AL0720</t>
  </si>
  <si>
    <t>AL0730</t>
  </si>
  <si>
    <t>AL0740</t>
  </si>
  <si>
    <t>AL0750</t>
  </si>
  <si>
    <t>AL0760</t>
  </si>
  <si>
    <t>AL0770</t>
  </si>
  <si>
    <t>AL0780</t>
  </si>
  <si>
    <t>AL0790</t>
  </si>
  <si>
    <t>AL0800</t>
  </si>
  <si>
    <t>AL0810</t>
  </si>
  <si>
    <t>AL0820</t>
  </si>
  <si>
    <t>AL0825</t>
  </si>
  <si>
    <t>AL0830</t>
  </si>
  <si>
    <t>AL0840</t>
  </si>
  <si>
    <t>AL0850</t>
  </si>
  <si>
    <t>AL0880</t>
  </si>
  <si>
    <t>AL0890</t>
  </si>
  <si>
    <t>AL0900</t>
  </si>
  <si>
    <t>AL0910</t>
  </si>
  <si>
    <t>AL0930</t>
  </si>
  <si>
    <t>AL0940</t>
  </si>
  <si>
    <t>AL0970</t>
  </si>
  <si>
    <t>AL1000</t>
  </si>
  <si>
    <t>AL1120</t>
  </si>
  <si>
    <t>AL1080</t>
  </si>
  <si>
    <t>AL1290</t>
  </si>
  <si>
    <t>AL1300</t>
  </si>
  <si>
    <t>AL1320</t>
  </si>
  <si>
    <t>AL1330</t>
  </si>
  <si>
    <t>AL1340</t>
  </si>
  <si>
    <t>AL1510</t>
  </si>
  <si>
    <t>AL1520</t>
  </si>
  <si>
    <t>AL1540</t>
  </si>
  <si>
    <t>AL1530</t>
  </si>
  <si>
    <t>AL1550</t>
  </si>
  <si>
    <t>AL1560</t>
  </si>
  <si>
    <t>AL1570</t>
  </si>
  <si>
    <t>AL1580</t>
  </si>
  <si>
    <t>AL1590</t>
  </si>
  <si>
    <t>AL1600</t>
  </si>
  <si>
    <t>AL1610</t>
  </si>
  <si>
    <t>AL1620</t>
  </si>
  <si>
    <t>AL1630</t>
  </si>
  <si>
    <t>AL1640</t>
  </si>
  <si>
    <t>AL1650</t>
  </si>
  <si>
    <t>AL1660</t>
  </si>
  <si>
    <t>AL1670</t>
  </si>
  <si>
    <t>AL1680</t>
  </si>
  <si>
    <t>AL1690</t>
  </si>
  <si>
    <t>AL1700</t>
  </si>
  <si>
    <t>AL1710</t>
  </si>
  <si>
    <t>AL1720</t>
  </si>
  <si>
    <t>AL1730</t>
  </si>
  <si>
    <t>AL1740</t>
  </si>
  <si>
    <t>AL1750</t>
  </si>
  <si>
    <t>AL1760</t>
  </si>
  <si>
    <t>AL1770</t>
  </si>
  <si>
    <t>AL1780</t>
  </si>
  <si>
    <t>AL1790</t>
  </si>
  <si>
    <t>AL1800</t>
  </si>
  <si>
    <t>AL1810</t>
  </si>
  <si>
    <t>AL1820</t>
  </si>
  <si>
    <t>AL1830</t>
  </si>
  <si>
    <t>AL1840</t>
  </si>
  <si>
    <t>AL1850</t>
  </si>
  <si>
    <t>AL1860</t>
  </si>
  <si>
    <t>AL1890</t>
  </si>
  <si>
    <t>AL1900</t>
  </si>
  <si>
    <t>AL1905</t>
  </si>
  <si>
    <t>AL1910</t>
  </si>
  <si>
    <t>AL1920</t>
  </si>
  <si>
    <t>AL1930</t>
  </si>
  <si>
    <t>AL1940</t>
  </si>
  <si>
    <t>AL1950</t>
  </si>
  <si>
    <t>AL1960</t>
  </si>
  <si>
    <t>AL1970</t>
  </si>
  <si>
    <t>AL0700</t>
  </si>
  <si>
    <t>AL0705</t>
  </si>
  <si>
    <t>AL2200</t>
  </si>
  <si>
    <t>AL2205</t>
  </si>
  <si>
    <t>AL2210</t>
  </si>
  <si>
    <t>AL2220</t>
  </si>
  <si>
    <t>AL2230</t>
  </si>
  <si>
    <t>AL2240</t>
  </si>
  <si>
    <t>AL2250</t>
  </si>
  <si>
    <t>AL2260</t>
  </si>
  <si>
    <t>AL2270</t>
  </si>
  <si>
    <t>AL2280</t>
  </si>
  <si>
    <t>AL2285</t>
  </si>
  <si>
    <t>AL2290</t>
  </si>
  <si>
    <t>AL2300</t>
  </si>
  <si>
    <t>AL2310</t>
  </si>
  <si>
    <t>AL2320</t>
  </si>
  <si>
    <t>AL2325</t>
  </si>
  <si>
    <t>AL2340</t>
  </si>
  <si>
    <t>AL2350</t>
  </si>
  <si>
    <t>AL2360</t>
  </si>
  <si>
    <t>AL2380</t>
  </si>
  <si>
    <t>AL2382</t>
  </si>
  <si>
    <t>AL2384</t>
  </si>
  <si>
    <t>AL2386</t>
  </si>
  <si>
    <t>AL2388</t>
  </si>
  <si>
    <t>AL2392</t>
  </si>
  <si>
    <t>AL2390</t>
  </si>
  <si>
    <t>AL2550</t>
  </si>
  <si>
    <t>AL2560</t>
  </si>
  <si>
    <t>AL2580</t>
  </si>
  <si>
    <t>AL2590</t>
  </si>
  <si>
    <t>AL2600</t>
  </si>
  <si>
    <t>AL2610</t>
  </si>
  <si>
    <t>AL2620</t>
  </si>
  <si>
    <t>AL2630</t>
  </si>
  <si>
    <t>AL2640</t>
  </si>
  <si>
    <t>AL2650</t>
  </si>
  <si>
    <t>AL2660</t>
  </si>
  <si>
    <t>AL2730</t>
  </si>
  <si>
    <t>AL2740</t>
  </si>
  <si>
    <t>AL2750</t>
  </si>
  <si>
    <t>AL2760</t>
  </si>
  <si>
    <t>AL2670</t>
  </si>
  <si>
    <t>AL2680</t>
  </si>
  <si>
    <t>AL2690</t>
  </si>
  <si>
    <t>AL2700</t>
  </si>
  <si>
    <t>AL2710</t>
  </si>
  <si>
    <t>AL0860</t>
  </si>
  <si>
    <t>AL0920</t>
  </si>
  <si>
    <t>AL0950</t>
  </si>
  <si>
    <t>AL0960</t>
  </si>
  <si>
    <t>AL1050</t>
  </si>
  <si>
    <t>AL1350</t>
  </si>
  <si>
    <t>AL1360</t>
  </si>
  <si>
    <t>AL1370</t>
  </si>
  <si>
    <t>AL1380</t>
  </si>
  <si>
    <t>Vroege bloemkool - Chou fleur primeur Ø 10,5 cm</t>
  </si>
  <si>
    <t xml:space="preserve">Ø 10,5 cm </t>
  </si>
  <si>
    <t>AL1135</t>
  </si>
  <si>
    <t>AL2315</t>
  </si>
  <si>
    <t>Kattegras - Herbe à chats 13cm</t>
  </si>
  <si>
    <t>AL2330</t>
  </si>
  <si>
    <t>AL2720</t>
  </si>
  <si>
    <t>AL0205</t>
  </si>
  <si>
    <t>uur/heure:</t>
  </si>
  <si>
    <t xml:space="preserve">uur : </t>
  </si>
  <si>
    <t>NAAM :</t>
  </si>
  <si>
    <t xml:space="preserve">Datum afhaling : </t>
  </si>
  <si>
    <t>5 cm</t>
  </si>
  <si>
    <t>Sla - 5 cm (serre)</t>
  </si>
  <si>
    <t>AL0870</t>
  </si>
  <si>
    <t xml:space="preserve">Afhaling : </t>
  </si>
  <si>
    <t>Basilicum Thaise - Basilic Thai 13 cm</t>
  </si>
  <si>
    <t>Vroege kool - Chou fleur primeur</t>
  </si>
  <si>
    <t xml:space="preserve">Wijnruit - Rue  </t>
  </si>
  <si>
    <t>Olijfkruid - Santolina</t>
  </si>
  <si>
    <t>* enkel op bestelling/uniquement sur commande</t>
  </si>
  <si>
    <t>Winter Prei Pak - Poireau d'hiver botte (20x50)*</t>
  </si>
  <si>
    <t>Watermeloen - Pastèque</t>
  </si>
  <si>
    <t># rijen :</t>
  </si>
  <si>
    <t>Cherrytomaat - Tomate apéritif VRDR</t>
  </si>
  <si>
    <t>Paprika rood  -  Poivron rouge VRDR</t>
  </si>
  <si>
    <t>Peper rood - Piment rouge VRDR</t>
  </si>
  <si>
    <t>Peper geel - Piment jaune VRDR</t>
  </si>
  <si>
    <t>Snack komkommer - Concombre snack VRDR</t>
  </si>
  <si>
    <t>Peper 'Torito' rood - Piment rouge 'Torito' VRDR</t>
  </si>
  <si>
    <t>Snack paprika rood - poivron snack rouge VRDR</t>
  </si>
  <si>
    <t>Snack paprika oranje - poivron snack orange VRDR</t>
  </si>
  <si>
    <t>Snack paprika geel - poivron snack jaune VRDR</t>
  </si>
  <si>
    <t>Tomaat - Tomate 'Ananas'</t>
  </si>
  <si>
    <t>Kruiden - Plantes Aromatiques 19cm</t>
  </si>
  <si>
    <t>deco Ø 19 cm</t>
  </si>
  <si>
    <t>Aardbeiplanten hangpot - Fraisiers suspension</t>
  </si>
  <si>
    <t>Aardbeiplanten - Fraisiers 10,5cm</t>
  </si>
  <si>
    <t>Aardbeiplanten - Fraisiers 13cm</t>
  </si>
  <si>
    <t>Basilicum - Basilic 19 cm</t>
  </si>
  <si>
    <t>Munt - Menthe 19 cm</t>
  </si>
  <si>
    <t>Rozemarijn - Romarin 19 cm</t>
  </si>
  <si>
    <t>Tijm - Thym 19 cm</t>
  </si>
  <si>
    <t>AL2370</t>
  </si>
  <si>
    <t>AL2372</t>
  </si>
  <si>
    <t>AL2374</t>
  </si>
  <si>
    <t>AL2376</t>
  </si>
  <si>
    <t>AL0194</t>
  </si>
  <si>
    <t>Sla - 5 cm</t>
  </si>
  <si>
    <t xml:space="preserve">Bladpeterselie - Persil plat 13 cm </t>
  </si>
  <si>
    <r>
      <t xml:space="preserve">Afhalen </t>
    </r>
    <r>
      <rPr>
        <b/>
        <sz val="10"/>
        <rFont val="Calibri"/>
        <family val="2"/>
        <scheme val="minor"/>
      </rPr>
      <t>vóór 10u</t>
    </r>
    <r>
      <rPr>
        <sz val="10"/>
        <rFont val="Calibri"/>
        <family val="2"/>
        <scheme val="minor"/>
      </rPr>
      <t xml:space="preserve"> = Bestellen </t>
    </r>
    <r>
      <rPr>
        <b/>
        <sz val="10"/>
        <rFont val="Calibri"/>
        <family val="2"/>
        <scheme val="minor"/>
      </rPr>
      <t xml:space="preserve">vóór 12u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Ramasser </t>
    </r>
    <r>
      <rPr>
        <b/>
        <sz val="10"/>
        <rFont val="Calibri"/>
        <family val="2"/>
        <scheme val="minor"/>
      </rPr>
      <t>avant 10h</t>
    </r>
    <r>
      <rPr>
        <sz val="10"/>
        <rFont val="Calibri"/>
        <family val="2"/>
        <scheme val="minor"/>
      </rPr>
      <t xml:space="preserve"> = Commander </t>
    </r>
    <r>
      <rPr>
        <b/>
        <sz val="10"/>
        <rFont val="Calibri"/>
        <family val="2"/>
        <scheme val="minor"/>
      </rPr>
      <t>avant 12h</t>
    </r>
  </si>
  <si>
    <r>
      <t xml:space="preserve">Afhalen </t>
    </r>
    <r>
      <rPr>
        <b/>
        <sz val="10"/>
        <rFont val="Calibri"/>
        <family val="2"/>
        <scheme val="minor"/>
      </rPr>
      <t>na 10u</t>
    </r>
    <r>
      <rPr>
        <sz val="10"/>
        <rFont val="Calibri"/>
        <family val="2"/>
        <scheme val="minor"/>
      </rPr>
      <t xml:space="preserve"> = Bestellen </t>
    </r>
    <r>
      <rPr>
        <b/>
        <sz val="10"/>
        <rFont val="Calibri"/>
        <family val="2"/>
        <scheme val="minor"/>
      </rPr>
      <t xml:space="preserve">vóór 14u  </t>
    </r>
    <r>
      <rPr>
        <sz val="10"/>
        <rFont val="Calibri"/>
        <family val="2"/>
        <scheme val="minor"/>
      </rPr>
      <t xml:space="preserve">                                                   Ramasser </t>
    </r>
    <r>
      <rPr>
        <b/>
        <sz val="10"/>
        <rFont val="Calibri"/>
        <family val="2"/>
        <scheme val="minor"/>
      </rPr>
      <t xml:space="preserve">après 10h </t>
    </r>
    <r>
      <rPr>
        <sz val="10"/>
        <rFont val="Calibri"/>
        <family val="2"/>
        <scheme val="minor"/>
      </rPr>
      <t xml:space="preserve">= Commander </t>
    </r>
    <r>
      <rPr>
        <b/>
        <sz val="10"/>
        <rFont val="Calibri"/>
        <family val="2"/>
        <scheme val="minor"/>
      </rPr>
      <t>avant 14h</t>
    </r>
  </si>
  <si>
    <t>Aardbeiplanten - Fraisiers 6-pack</t>
  </si>
  <si>
    <t>6-pack</t>
  </si>
  <si>
    <r>
      <t xml:space="preserve">Doordrager - remontant   </t>
    </r>
    <r>
      <rPr>
        <b/>
        <sz val="9"/>
        <color rgb="FFFF0000"/>
        <rFont val="Calibri"/>
        <family val="2"/>
        <scheme val="minor"/>
      </rPr>
      <t>nieuw/nouveau</t>
    </r>
  </si>
  <si>
    <t>Doordrager - remontant   nieuw/nouveau</t>
  </si>
  <si>
    <t>AL2770</t>
  </si>
  <si>
    <r>
      <t>Winter Prei Pak - Poireau d'hiver botte (20x50)</t>
    </r>
    <r>
      <rPr>
        <sz val="11"/>
        <color rgb="FFFF0000"/>
        <rFont val="Calibri"/>
        <family val="2"/>
        <scheme val="minor"/>
      </rPr>
      <t>*</t>
    </r>
  </si>
  <si>
    <t>OP-FINI</t>
  </si>
  <si>
    <t>Provence mix 24 cm</t>
  </si>
  <si>
    <t>Pizza-pasta mix 24cm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</si>
</sst>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ddmmyy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ahoma"/>
      <family val="2"/>
    </font>
    <font>
      <b/>
      <sz val="8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10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7" fillId="2" borderId="0" applyNumberFormat="0" applyBorder="0" applyAlignment="0" applyProtection="0"/>
  </cellStyleXfs>
  <cellXfs count="18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3" fillId="0" borderId="0" xfId="0" applyFont="1" applyProtection="1"/>
    <xf numFmtId="2" fontId="4" fillId="0" borderId="0" xfId="0" applyNumberFormat="1" applyFont="1" applyAlignment="1" applyProtection="1">
      <alignment horizontal="left"/>
    </xf>
    <xf numFmtId="2" fontId="4" fillId="0" borderId="0" xfId="0" applyNumberFormat="1" applyFont="1" applyAlignment="1" applyProtection="1">
      <alignment horizontal="center"/>
    </xf>
    <xf numFmtId="0" fontId="3" fillId="0" borderId="0" xfId="0" applyFont="1" applyBorder="1" applyProtection="1"/>
    <xf numFmtId="0" fontId="0" fillId="0" borderId="0" xfId="0" applyBorder="1" applyProtection="1"/>
    <xf numFmtId="2" fontId="5" fillId="0" borderId="1" xfId="0" applyNumberFormat="1" applyFont="1" applyBorder="1" applyAlignment="1" applyProtection="1">
      <alignment horizontal="left"/>
    </xf>
    <xf numFmtId="2" fontId="5" fillId="0" borderId="1" xfId="0" applyNumberFormat="1" applyFont="1" applyBorder="1" applyAlignment="1" applyProtection="1">
      <alignment horizontal="center"/>
    </xf>
    <xf numFmtId="2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right" vertical="center"/>
    </xf>
    <xf numFmtId="2" fontId="9" fillId="0" borderId="4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Alignment="1" applyProtection="1">
      <alignment vertical="center"/>
    </xf>
    <xf numFmtId="2" fontId="9" fillId="0" borderId="0" xfId="0" applyNumberFormat="1" applyFont="1" applyFill="1" applyAlignment="1" applyProtection="1">
      <alignment vertical="center"/>
    </xf>
    <xf numFmtId="2" fontId="9" fillId="0" borderId="0" xfId="0" applyNumberFormat="1" applyFont="1" applyFill="1" applyAlignment="1" applyProtection="1">
      <alignment horizontal="center" vertical="center"/>
    </xf>
    <xf numFmtId="0" fontId="1" fillId="0" borderId="0" xfId="0" applyFont="1"/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Border="1"/>
    <xf numFmtId="0" fontId="0" fillId="0" borderId="0" xfId="0" applyFont="1" applyFill="1" applyBorder="1"/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8" fillId="0" borderId="6" xfId="0" applyFont="1" applyFill="1" applyBorder="1" applyAlignment="1" applyProtection="1">
      <alignment vertical="center"/>
    </xf>
    <xf numFmtId="1" fontId="0" fillId="0" borderId="0" xfId="0" applyNumberFormat="1"/>
    <xf numFmtId="1" fontId="0" fillId="0" borderId="0" xfId="0" applyNumberFormat="1" applyFont="1"/>
    <xf numFmtId="3" fontId="0" fillId="0" borderId="0" xfId="0" applyNumberFormat="1"/>
    <xf numFmtId="1" fontId="0" fillId="0" borderId="0" xfId="0" applyNumberFormat="1" applyAlignment="1">
      <alignment horizontal="left"/>
    </xf>
    <xf numFmtId="2" fontId="4" fillId="0" borderId="0" xfId="0" applyNumberFormat="1" applyFont="1" applyAlignment="1" applyProtection="1">
      <protection locked="0"/>
    </xf>
    <xf numFmtId="0" fontId="12" fillId="0" borderId="7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2" fontId="4" fillId="0" borderId="0" xfId="0" applyNumberFormat="1" applyFont="1" applyFill="1" applyAlignment="1" applyProtection="1">
      <alignment horizontal="left"/>
    </xf>
    <xf numFmtId="2" fontId="4" fillId="0" borderId="0" xfId="0" applyNumberFormat="1" applyFont="1" applyFill="1" applyAlignment="1" applyProtection="1">
      <alignment horizontal="center"/>
    </xf>
    <xf numFmtId="2" fontId="5" fillId="0" borderId="0" xfId="0" applyNumberFormat="1" applyFont="1" applyFill="1" applyAlignment="1" applyProtection="1">
      <alignment horizontal="left"/>
    </xf>
    <xf numFmtId="2" fontId="5" fillId="0" borderId="0" xfId="0" applyNumberFormat="1" applyFont="1" applyFill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2" fontId="5" fillId="0" borderId="2" xfId="0" applyNumberFormat="1" applyFont="1" applyFill="1" applyBorder="1" applyAlignment="1" applyProtection="1">
      <alignment horizontal="left"/>
    </xf>
    <xf numFmtId="2" fontId="5" fillId="0" borderId="2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left"/>
    </xf>
    <xf numFmtId="2" fontId="5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15" fillId="0" borderId="0" xfId="0" applyFont="1" applyBorder="1" applyProtection="1"/>
    <xf numFmtId="0" fontId="4" fillId="0" borderId="0" xfId="0" applyFont="1" applyAlignment="1" applyProtection="1"/>
    <xf numFmtId="0" fontId="16" fillId="0" borderId="0" xfId="0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 wrapText="1"/>
    </xf>
    <xf numFmtId="2" fontId="17" fillId="0" borderId="0" xfId="2" applyNumberFormat="1" applyAlignment="1">
      <alignment horizontal="left"/>
    </xf>
    <xf numFmtId="2" fontId="0" fillId="0" borderId="0" xfId="0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5" fillId="0" borderId="0" xfId="0" applyNumberFormat="1" applyFont="1" applyBorder="1" applyAlignment="1" applyProtection="1">
      <alignment horizontal="left"/>
    </xf>
    <xf numFmtId="0" fontId="0" fillId="0" borderId="1" xfId="0" applyBorder="1"/>
    <xf numFmtId="0" fontId="0" fillId="0" borderId="0" xfId="0" applyFill="1"/>
    <xf numFmtId="0" fontId="1" fillId="0" borderId="1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 horizontal="left" vertical="top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0" borderId="1" xfId="0" applyNumberFormat="1" applyBorder="1"/>
    <xf numFmtId="0" fontId="14" fillId="0" borderId="0" xfId="0" applyFont="1" applyAlignment="1" applyProtection="1">
      <alignment horizontal="center" vertical="center"/>
    </xf>
    <xf numFmtId="1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1" fontId="1" fillId="0" borderId="1" xfId="0" applyNumberFormat="1" applyFont="1" applyBorder="1" applyAlignment="1">
      <alignment horizontal="left"/>
    </xf>
    <xf numFmtId="165" fontId="0" fillId="0" borderId="0" xfId="0" applyNumberFormat="1"/>
    <xf numFmtId="0" fontId="19" fillId="0" borderId="0" xfId="0" applyFont="1"/>
    <xf numFmtId="0" fontId="0" fillId="0" borderId="0" xfId="0" applyBorder="1" applyAlignment="1" applyProtection="1">
      <alignment horizontal="center"/>
    </xf>
    <xf numFmtId="2" fontId="5" fillId="0" borderId="0" xfId="0" applyNumberFormat="1" applyFont="1" applyAlignment="1" applyProtection="1">
      <alignment horizontal="left"/>
    </xf>
    <xf numFmtId="2" fontId="5" fillId="0" borderId="0" xfId="0" applyNumberFormat="1" applyFont="1" applyAlignment="1" applyProtection="1">
      <alignment horizontal="center"/>
    </xf>
    <xf numFmtId="2" fontId="5" fillId="0" borderId="2" xfId="0" applyNumberFormat="1" applyFont="1" applyBorder="1" applyAlignment="1" applyProtection="1">
      <alignment horizontal="left"/>
    </xf>
    <xf numFmtId="2" fontId="5" fillId="0" borderId="2" xfId="0" applyNumberFormat="1" applyFont="1" applyBorder="1" applyAlignment="1" applyProtection="1">
      <alignment horizontal="center"/>
    </xf>
    <xf numFmtId="0" fontId="11" fillId="0" borderId="0" xfId="0" applyFont="1" applyAlignment="1" applyProtection="1"/>
    <xf numFmtId="14" fontId="5" fillId="0" borderId="8" xfId="0" applyNumberFormat="1" applyFont="1" applyFill="1" applyBorder="1" applyAlignment="1" applyProtection="1">
      <alignment horizontal="left" vertical="top"/>
    </xf>
    <xf numFmtId="14" fontId="5" fillId="0" borderId="2" xfId="0" applyNumberFormat="1" applyFont="1" applyFill="1" applyBorder="1" applyAlignment="1" applyProtection="1">
      <alignment horizontal="center" vertical="top"/>
    </xf>
    <xf numFmtId="14" fontId="5" fillId="0" borderId="9" xfId="0" applyNumberFormat="1" applyFont="1" applyFill="1" applyBorder="1" applyAlignment="1" applyProtection="1">
      <alignment vertical="top"/>
    </xf>
    <xf numFmtId="2" fontId="5" fillId="0" borderId="0" xfId="0" applyNumberFormat="1" applyFont="1" applyBorder="1" applyAlignment="1" applyProtection="1"/>
    <xf numFmtId="0" fontId="4" fillId="0" borderId="4" xfId="0" applyFont="1" applyBorder="1" applyAlignment="1" applyProtection="1"/>
    <xf numFmtId="0" fontId="9" fillId="3" borderId="3" xfId="0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right" vertical="center"/>
    </xf>
    <xf numFmtId="2" fontId="9" fillId="0" borderId="0" xfId="0" applyNumberFormat="1" applyFont="1" applyFill="1" applyAlignment="1" applyProtection="1">
      <alignment horizontal="right" vertical="center"/>
    </xf>
    <xf numFmtId="2" fontId="13" fillId="0" borderId="0" xfId="0" applyNumberFormat="1" applyFont="1" applyFill="1" applyAlignment="1" applyProtection="1">
      <alignment horizontal="center" vertical="center"/>
    </xf>
    <xf numFmtId="2" fontId="13" fillId="0" borderId="0" xfId="0" applyNumberFormat="1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20" fillId="0" borderId="0" xfId="0" applyFont="1" applyFill="1" applyProtection="1"/>
    <xf numFmtId="2" fontId="13" fillId="0" borderId="0" xfId="0" applyNumberFormat="1" applyFont="1" applyFill="1" applyBorder="1" applyAlignment="1" applyProtection="1">
      <alignment horizontal="left" vertical="center"/>
    </xf>
    <xf numFmtId="2" fontId="13" fillId="0" borderId="0" xfId="0" applyNumberFormat="1" applyFont="1" applyFill="1" applyAlignment="1" applyProtection="1">
      <alignment horizontal="right" vertical="center"/>
    </xf>
    <xf numFmtId="164" fontId="1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49" fontId="5" fillId="0" borderId="9" xfId="0" applyNumberFormat="1" applyFont="1" applyFill="1" applyBorder="1" applyAlignment="1" applyProtection="1">
      <alignment vertical="top"/>
      <protection locked="0"/>
    </xf>
    <xf numFmtId="49" fontId="0" fillId="0" borderId="0" xfId="0" applyNumberFormat="1"/>
    <xf numFmtId="0" fontId="13" fillId="0" borderId="0" xfId="0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2" fontId="4" fillId="0" borderId="0" xfId="0" applyNumberFormat="1" applyFont="1" applyAlignment="1" applyProtection="1"/>
    <xf numFmtId="0" fontId="4" fillId="0" borderId="0" xfId="0" applyNumberFormat="1" applyFont="1" applyAlignment="1" applyProtection="1"/>
    <xf numFmtId="49" fontId="4" fillId="0" borderId="0" xfId="0" applyNumberFormat="1" applyFont="1" applyAlignment="1" applyProtection="1"/>
    <xf numFmtId="164" fontId="0" fillId="0" borderId="0" xfId="0" applyNumberFormat="1"/>
    <xf numFmtId="0" fontId="0" fillId="4" borderId="0" xfId="0" applyFill="1"/>
    <xf numFmtId="1" fontId="0" fillId="4" borderId="0" xfId="0" applyNumberFormat="1" applyFont="1" applyFill="1"/>
    <xf numFmtId="0" fontId="9" fillId="4" borderId="0" xfId="0" applyFont="1" applyFill="1" applyBorder="1" applyAlignment="1" applyProtection="1">
      <alignment horizontal="left" vertical="center"/>
    </xf>
    <xf numFmtId="0" fontId="13" fillId="3" borderId="7" xfId="0" applyFont="1" applyFill="1" applyBorder="1" applyAlignment="1" applyProtection="1">
      <alignment horizontal="center" vertical="center"/>
    </xf>
    <xf numFmtId="2" fontId="9" fillId="3" borderId="4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23" fillId="0" borderId="18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21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 wrapText="1"/>
    </xf>
    <xf numFmtId="0" fontId="23" fillId="0" borderId="2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/>
    </xf>
    <xf numFmtId="0" fontId="22" fillId="0" borderId="16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13" fillId="3" borderId="25" xfId="0" applyNumberFormat="1" applyFont="1" applyFill="1" applyBorder="1" applyAlignment="1" applyProtection="1">
      <alignment horizontal="center" vertical="center"/>
      <protection locked="0"/>
    </xf>
    <xf numFmtId="2" fontId="13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/>
    </xf>
    <xf numFmtId="1" fontId="5" fillId="0" borderId="10" xfId="0" applyNumberFormat="1" applyFont="1" applyFill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horizontal="center"/>
    </xf>
    <xf numFmtId="1" fontId="5" fillId="0" borderId="11" xfId="0" applyNumberFormat="1" applyFont="1" applyFill="1" applyBorder="1" applyAlignment="1" applyProtection="1">
      <alignment horizontal="center"/>
    </xf>
    <xf numFmtId="14" fontId="11" fillId="0" borderId="0" xfId="0" applyNumberFormat="1" applyFont="1" applyAlignment="1" applyProtection="1">
      <alignment horizontal="center"/>
      <protection locked="0"/>
    </xf>
    <xf numFmtId="14" fontId="11" fillId="0" borderId="12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4" fontId="5" fillId="0" borderId="12" xfId="0" applyNumberFormat="1" applyFont="1" applyBorder="1" applyAlignment="1" applyProtection="1">
      <alignment horizontal="center"/>
      <protection locked="0"/>
    </xf>
    <xf numFmtId="14" fontId="11" fillId="0" borderId="0" xfId="0" applyNumberFormat="1" applyFont="1" applyAlignment="1" applyProtection="1">
      <alignment horizontal="center"/>
    </xf>
    <xf numFmtId="14" fontId="11" fillId="0" borderId="12" xfId="0" applyNumberFormat="1" applyFont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left" vertical="top"/>
    </xf>
    <xf numFmtId="0" fontId="26" fillId="0" borderId="1" xfId="0" applyFont="1" applyFill="1" applyBorder="1" applyAlignment="1" applyProtection="1">
      <alignment horizontal="left" vertical="top"/>
    </xf>
    <xf numFmtId="0" fontId="13" fillId="3" borderId="27" xfId="0" applyFont="1" applyFill="1" applyBorder="1" applyAlignment="1" applyProtection="1">
      <alignment horizontal="center" vertical="center"/>
    </xf>
  </cellXfs>
  <cellStyles count="5">
    <cellStyle name="Hyperlink 2" xfId="3"/>
    <cellStyle name="oneven" xfId="4"/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67</xdr:row>
      <xdr:rowOff>38099</xdr:rowOff>
    </xdr:from>
    <xdr:ext cx="2847975" cy="581025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400300" y="11182349"/>
          <a:ext cx="2847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500" b="1" i="0" u="none" strike="noStrike" baseline="0">
              <a:solidFill>
                <a:srgbClr val="000000"/>
              </a:solidFill>
              <a:latin typeface="EngraversGothic BT"/>
            </a:rPr>
            <a:t>     Bestelbon  </a:t>
          </a:r>
          <a:r>
            <a:rPr lang="nl-BE" sz="1600" b="1" i="0" u="none" strike="noStrike" baseline="0">
              <a:solidFill>
                <a:srgbClr val="000000"/>
              </a:solidFill>
              <a:latin typeface="EngraversGothic BT"/>
            </a:rPr>
            <a:t>2017</a:t>
          </a:r>
        </a:p>
        <a:p>
          <a:pPr algn="ctr" rtl="0">
            <a:defRPr sz="1000"/>
          </a:pPr>
          <a:r>
            <a:rPr lang="nl-BE" sz="1600" b="1" i="0" u="none" strike="noStrike" baseline="0">
              <a:solidFill>
                <a:srgbClr val="000000"/>
              </a:solidFill>
              <a:latin typeface="EngraversGothic BT"/>
            </a:rPr>
            <a:t>week 5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28575</xdr:rowOff>
        </xdr:from>
        <xdr:to>
          <xdr:col>1</xdr:col>
          <xdr:colOff>571500</xdr:colOff>
          <xdr:row>69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95251</xdr:colOff>
      <xdr:row>67</xdr:row>
      <xdr:rowOff>0</xdr:rowOff>
    </xdr:from>
    <xdr:to>
      <xdr:col>2</xdr:col>
      <xdr:colOff>514351</xdr:colOff>
      <xdr:row>69</xdr:row>
      <xdr:rowOff>104775</xdr:rowOff>
    </xdr:to>
    <xdr:grpSp>
      <xdr:nvGrpSpPr>
        <xdr:cNvPr id="11" name="Groep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495551" y="11144250"/>
          <a:ext cx="419100" cy="561975"/>
          <a:chOff x="7277100" y="238125"/>
          <a:chExt cx="390525" cy="561975"/>
        </a:xfrm>
      </xdr:grpSpPr>
      <xdr:sp macro="" textlink="">
        <xdr:nvSpPr>
          <xdr:cNvPr id="12" name="Afgeronde rechthoek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7286625" y="381000"/>
            <a:ext cx="381000" cy="419100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13" name="Tekstvak 12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7277100" y="238125"/>
            <a:ext cx="36195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3600" b="1"/>
              <a:t>2</a:t>
            </a:r>
          </a:p>
        </xdr:txBody>
      </xdr:sp>
    </xdr:grpSp>
    <xdr:clientData/>
  </xdr:twoCellAnchor>
  <xdr:twoCellAnchor>
    <xdr:from>
      <xdr:col>0</xdr:col>
      <xdr:colOff>0</xdr:colOff>
      <xdr:row>71</xdr:row>
      <xdr:rowOff>0</xdr:rowOff>
    </xdr:from>
    <xdr:to>
      <xdr:col>9</xdr:col>
      <xdr:colOff>485775</xdr:colOff>
      <xdr:row>74</xdr:row>
      <xdr:rowOff>28574</xdr:rowOff>
    </xdr:to>
    <xdr:sp macro="" textlink="">
      <xdr:nvSpPr>
        <xdr:cNvPr id="15" name="Tekstvak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11791950"/>
          <a:ext cx="693420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Tel. (015) 31 28 21          Fax (015) 31 70 70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</a:t>
          </a:r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bestellingen@bpk.be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commandes@bpk.be</a:t>
          </a:r>
          <a:endParaRPr lang="nl-BE" sz="11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oneCellAnchor>
    <xdr:from>
      <xdr:col>2</xdr:col>
      <xdr:colOff>0</xdr:colOff>
      <xdr:row>67</xdr:row>
      <xdr:rowOff>38099</xdr:rowOff>
    </xdr:from>
    <xdr:ext cx="2847975" cy="581025"/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400300" y="11096624"/>
          <a:ext cx="2847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lang="nl-BE" sz="1600" b="1" i="0" baseline="0">
              <a:effectLst/>
              <a:latin typeface="+mn-lt"/>
              <a:ea typeface="+mn-ea"/>
              <a:cs typeface="+mn-cs"/>
            </a:rPr>
            <a:t>Bestelbon  2018 </a:t>
          </a:r>
          <a:endParaRPr lang="nl-BE" sz="1600">
            <a:effectLst/>
          </a:endParaRPr>
        </a:p>
        <a:p>
          <a:pPr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    kruiden-aardbeien</a:t>
          </a:r>
          <a:endParaRPr lang="nl-BE" sz="1600">
            <a:effectLst/>
          </a:endParaRPr>
        </a:p>
      </xdr:txBody>
    </xdr:sp>
    <xdr:clientData/>
  </xdr:oneCellAnchor>
  <xdr:twoCellAnchor>
    <xdr:from>
      <xdr:col>2</xdr:col>
      <xdr:colOff>95251</xdr:colOff>
      <xdr:row>67</xdr:row>
      <xdr:rowOff>0</xdr:rowOff>
    </xdr:from>
    <xdr:to>
      <xdr:col>2</xdr:col>
      <xdr:colOff>514351</xdr:colOff>
      <xdr:row>69</xdr:row>
      <xdr:rowOff>104775</xdr:rowOff>
    </xdr:to>
    <xdr:grpSp>
      <xdr:nvGrpSpPr>
        <xdr:cNvPr id="35" name="Groep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2495551" y="11144250"/>
          <a:ext cx="419100" cy="561975"/>
          <a:chOff x="7277100" y="238125"/>
          <a:chExt cx="390525" cy="561975"/>
        </a:xfrm>
      </xdr:grpSpPr>
      <xdr:sp macro="" textlink="">
        <xdr:nvSpPr>
          <xdr:cNvPr id="36" name="Afgeronde rechthoek 35">
            <a:extLst>
              <a:ext uri="{FF2B5EF4-FFF2-40B4-BE49-F238E27FC236}">
                <a16:creationId xmlns=""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7286625" y="381000"/>
            <a:ext cx="381000" cy="419100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37" name="Tekstvak 36">
            <a:extLst>
              <a:ext uri="{FF2B5EF4-FFF2-40B4-BE49-F238E27FC236}">
                <a16:creationId xmlns=""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7277100" y="238125"/>
            <a:ext cx="36195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3600" b="1"/>
              <a:t>2</a:t>
            </a:r>
          </a:p>
        </xdr:txBody>
      </xdr:sp>
    </xdr:grpSp>
    <xdr:clientData/>
  </xdr:twoCellAnchor>
  <xdr:oneCellAnchor>
    <xdr:from>
      <xdr:col>2</xdr:col>
      <xdr:colOff>0</xdr:colOff>
      <xdr:row>0</xdr:row>
      <xdr:rowOff>38099</xdr:rowOff>
    </xdr:from>
    <xdr:ext cx="2847975" cy="581025"/>
    <xdr:sp macro="[0]!naam_invullen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400300" y="38099"/>
          <a:ext cx="2847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500" b="1" i="0" u="none" strike="noStrike" baseline="0">
              <a:solidFill>
                <a:srgbClr val="000000"/>
              </a:solidFill>
              <a:latin typeface="EngraversGothic BT"/>
            </a:rPr>
            <a:t>     Bestelbon  </a:t>
          </a:r>
          <a:r>
            <a:rPr lang="nl-BE" sz="1600" b="1" i="0" u="none" strike="noStrike" baseline="0">
              <a:solidFill>
                <a:srgbClr val="000000"/>
              </a:solidFill>
              <a:latin typeface="EngraversGothic BT"/>
            </a:rPr>
            <a:t>2019</a:t>
          </a:r>
        </a:p>
        <a:p>
          <a:pPr algn="ctr" rtl="0">
            <a:defRPr sz="1000"/>
          </a:pPr>
          <a:r>
            <a:rPr lang="nl-BE" sz="1400" b="1" i="0" u="none" strike="noStrike" baseline="0">
              <a:solidFill>
                <a:srgbClr val="000000"/>
              </a:solidFill>
              <a:latin typeface="EngraversGothic BT"/>
            </a:rPr>
            <a:t>     </a:t>
          </a:r>
          <a:r>
            <a:rPr lang="nl-BE" sz="1400" b="1" i="0" u="none" strike="noStrike" baseline="0">
              <a:solidFill>
                <a:srgbClr val="000000"/>
              </a:solidFill>
              <a:latin typeface="+mj-lt"/>
            </a:rPr>
            <a:t>week - semaine 35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571500</xdr:colOff>
          <xdr:row>2</xdr:row>
          <xdr:rowOff>142875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95251</xdr:colOff>
      <xdr:row>0</xdr:row>
      <xdr:rowOff>0</xdr:rowOff>
    </xdr:from>
    <xdr:to>
      <xdr:col>2</xdr:col>
      <xdr:colOff>514351</xdr:colOff>
      <xdr:row>2</xdr:row>
      <xdr:rowOff>104775</xdr:rowOff>
    </xdr:to>
    <xdr:grpSp>
      <xdr:nvGrpSpPr>
        <xdr:cNvPr id="23" name="Groep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2495551" y="0"/>
          <a:ext cx="419100" cy="561975"/>
          <a:chOff x="7277100" y="238125"/>
          <a:chExt cx="390525" cy="561975"/>
        </a:xfrm>
      </xdr:grpSpPr>
      <xdr:sp macro="" textlink="">
        <xdr:nvSpPr>
          <xdr:cNvPr id="24" name="Afgeronde rechthoek 23">
            <a:extLst>
              <a:ext uri="{FF2B5EF4-FFF2-40B4-BE49-F238E27FC236}">
                <a16:creationId xmlns=""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7286625" y="381000"/>
            <a:ext cx="381000" cy="419100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25" name="Tekstvak 24">
            <a:extLst>
              <a:ext uri="{FF2B5EF4-FFF2-40B4-BE49-F238E27FC236}">
                <a16:creationId xmlns=""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7277100" y="238125"/>
            <a:ext cx="36195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3600" b="1"/>
              <a:t>1</a:t>
            </a:r>
          </a:p>
        </xdr:txBody>
      </xdr:sp>
    </xdr:grpSp>
    <xdr:clientData/>
  </xdr:twoCellAnchor>
  <xdr:oneCellAnchor>
    <xdr:from>
      <xdr:col>2</xdr:col>
      <xdr:colOff>0</xdr:colOff>
      <xdr:row>67</xdr:row>
      <xdr:rowOff>38099</xdr:rowOff>
    </xdr:from>
    <xdr:ext cx="2847975" cy="581025"/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400300" y="11096624"/>
          <a:ext cx="2847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lang="nl-BE" sz="1600" b="1" i="0" baseline="0">
              <a:effectLst/>
              <a:latin typeface="+mn-lt"/>
              <a:ea typeface="+mn-ea"/>
              <a:cs typeface="+mn-cs"/>
            </a:rPr>
            <a:t>Bestelbon 2019</a:t>
          </a:r>
          <a:endParaRPr lang="nl-BE" sz="1600">
            <a:effectLst/>
          </a:endParaRPr>
        </a:p>
        <a:p>
          <a:pPr algn="l"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lang="nl-BE" sz="1400" b="1" i="0" baseline="0">
              <a:effectLst/>
              <a:latin typeface="+mn-lt"/>
              <a:ea typeface="+mn-ea"/>
              <a:cs typeface="+mn-cs"/>
            </a:rPr>
            <a:t>week - semaine 35</a:t>
          </a:r>
          <a:endParaRPr lang="nl-BE" sz="1400"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28575</xdr:rowOff>
        </xdr:from>
        <xdr:to>
          <xdr:col>1</xdr:col>
          <xdr:colOff>571500</xdr:colOff>
          <xdr:row>69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95251</xdr:colOff>
      <xdr:row>67</xdr:row>
      <xdr:rowOff>0</xdr:rowOff>
    </xdr:from>
    <xdr:to>
      <xdr:col>2</xdr:col>
      <xdr:colOff>514351</xdr:colOff>
      <xdr:row>69</xdr:row>
      <xdr:rowOff>104775</xdr:rowOff>
    </xdr:to>
    <xdr:grpSp>
      <xdr:nvGrpSpPr>
        <xdr:cNvPr id="28" name="Groep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2495551" y="11144250"/>
          <a:ext cx="419100" cy="561975"/>
          <a:chOff x="7277100" y="238125"/>
          <a:chExt cx="390525" cy="561975"/>
        </a:xfrm>
      </xdr:grpSpPr>
      <xdr:sp macro="" textlink="">
        <xdr:nvSpPr>
          <xdr:cNvPr id="29" name="Afgeronde rechthoek 28">
            <a:extLst>
              <a:ext uri="{FF2B5EF4-FFF2-40B4-BE49-F238E27FC236}">
                <a16:creationId xmlns=""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7286625" y="381000"/>
            <a:ext cx="381000" cy="419100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30" name="Tekstvak 29">
            <a:extLst>
              <a:ext uri="{FF2B5EF4-FFF2-40B4-BE49-F238E27FC236}">
                <a16:creationId xmlns=""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7277100" y="238125"/>
            <a:ext cx="36195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3600" b="1"/>
              <a:t>2</a:t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19050</xdr:rowOff>
    </xdr:from>
    <xdr:to>
      <xdr:col>9</xdr:col>
      <xdr:colOff>485775</xdr:colOff>
      <xdr:row>6</xdr:row>
      <xdr:rowOff>47624</xdr:rowOff>
    </xdr:to>
    <xdr:sp macro="" textlink="">
      <xdr:nvSpPr>
        <xdr:cNvPr id="31" name="Tekstvak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0" y="666750"/>
          <a:ext cx="693420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Tel. (015) 31 28 21          Fax (015) 31 70 70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</a:t>
          </a:r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bestellingen@bpk.be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commandes@bpk.be</a:t>
          </a:r>
          <a:endParaRPr lang="nl-BE" sz="11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38100</xdr:rowOff>
    </xdr:from>
    <xdr:to>
      <xdr:col>5</xdr:col>
      <xdr:colOff>19050</xdr:colOff>
      <xdr:row>1</xdr:row>
      <xdr:rowOff>47625</xdr:rowOff>
    </xdr:to>
    <xdr:sp macro="[0]!finaal_leegmaken" textlink="">
      <xdr:nvSpPr>
        <xdr:cNvPr id="2" name="Afgeronde rechtho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4448175" y="38100"/>
          <a:ext cx="571500" cy="26670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100" b="1">
              <a:solidFill>
                <a:srgbClr val="FF0000"/>
              </a:solidFill>
            </a:rPr>
            <a:t>WIS</a:t>
          </a:r>
        </a:p>
      </xdr:txBody>
    </xdr:sp>
    <xdr:clientData fPrintsWithSheet="0"/>
  </xdr:twoCellAnchor>
  <xdr:twoCellAnchor>
    <xdr:from>
      <xdr:col>4</xdr:col>
      <xdr:colOff>66675</xdr:colOff>
      <xdr:row>1</xdr:row>
      <xdr:rowOff>104776</xdr:rowOff>
    </xdr:from>
    <xdr:to>
      <xdr:col>5</xdr:col>
      <xdr:colOff>19050</xdr:colOff>
      <xdr:row>2</xdr:row>
      <xdr:rowOff>114300</xdr:rowOff>
    </xdr:to>
    <xdr:sp macro="[0]!order_afdrukken" textlink="">
      <xdr:nvSpPr>
        <xdr:cNvPr id="4" name="Afgeronde rechthoek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4457700" y="361951"/>
          <a:ext cx="561975" cy="26669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BE" sz="1100"/>
            <a:t>PRINT</a:t>
          </a:r>
        </a:p>
      </xdr:txBody>
    </xdr:sp>
    <xdr:clientData fPrintsWithSheet="0"/>
  </xdr:twoCellAnchor>
  <xdr:twoCellAnchor>
    <xdr:from>
      <xdr:col>6</xdr:col>
      <xdr:colOff>38100</xdr:colOff>
      <xdr:row>1</xdr:row>
      <xdr:rowOff>133350</xdr:rowOff>
    </xdr:from>
    <xdr:to>
      <xdr:col>7</xdr:col>
      <xdr:colOff>123825</xdr:colOff>
      <xdr:row>2</xdr:row>
      <xdr:rowOff>142874</xdr:rowOff>
    </xdr:to>
    <xdr:sp macro="[0]!opslaan" textlink="">
      <xdr:nvSpPr>
        <xdr:cNvPr id="16" name="Afgeronde rechthoek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/>
      </xdr:nvSpPr>
      <xdr:spPr>
        <a:xfrm>
          <a:off x="5648325" y="390525"/>
          <a:ext cx="695325" cy="266699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BE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opslaan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J147"/>
  <sheetViews>
    <sheetView tabSelected="1" zoomScaleNormal="100" workbookViewId="0">
      <selection activeCell="B8" sqref="B8"/>
    </sheetView>
  </sheetViews>
  <sheetFormatPr defaultColWidth="9.140625" defaultRowHeight="13.5" customHeight="1" x14ac:dyDescent="0.25"/>
  <cols>
    <col min="1" max="1" width="11.140625" style="22" customWidth="1"/>
    <col min="2" max="2" width="24.85546875" style="22" customWidth="1"/>
    <col min="3" max="3" width="8.42578125" style="22" customWidth="1"/>
    <col min="4" max="4" width="7.5703125" style="32" customWidth="1"/>
    <col min="5" max="5" width="0.5703125" style="22" customWidth="1"/>
    <col min="6" max="6" width="20" style="22" customWidth="1"/>
    <col min="7" max="7" width="12.85546875" style="35" customWidth="1"/>
    <col min="8" max="8" width="4.28515625" style="35" customWidth="1"/>
    <col min="9" max="9" width="7" style="35" customWidth="1"/>
    <col min="10" max="10" width="7.5703125" style="36" customWidth="1"/>
    <col min="11" max="11" width="11.28515625" style="127" customWidth="1"/>
    <col min="12" max="12" width="5.140625" style="36" customWidth="1"/>
    <col min="13" max="13" width="4.7109375" style="32" customWidth="1"/>
    <col min="14" max="14" width="9.140625" style="32"/>
    <col min="15" max="15" width="9.140625" style="78"/>
    <col min="16" max="17" width="9.140625" style="34"/>
    <col min="18" max="18" width="9.140625" style="35"/>
    <col min="19" max="21" width="9.140625" style="22"/>
    <col min="22" max="23" width="9.140625" style="23"/>
    <col min="24" max="16384" width="9.140625" style="22"/>
  </cols>
  <sheetData>
    <row r="1" spans="1:23" s="1" customFormat="1" ht="21" customHeight="1" x14ac:dyDescent="0.25">
      <c r="D1" s="2"/>
      <c r="E1" s="3"/>
      <c r="F1" s="3"/>
      <c r="G1" s="4"/>
      <c r="H1" s="4"/>
      <c r="I1" s="4"/>
      <c r="J1" s="170"/>
    </row>
    <row r="2" spans="1:23" s="1" customFormat="1" ht="15" x14ac:dyDescent="0.25">
      <c r="D2" s="2"/>
      <c r="E2" s="3"/>
      <c r="F2" s="3"/>
      <c r="G2" s="4"/>
      <c r="H2" s="4"/>
      <c r="I2" s="4"/>
      <c r="J2" s="170"/>
    </row>
    <row r="3" spans="1:23" s="1" customFormat="1" ht="15" x14ac:dyDescent="0.25">
      <c r="D3" s="2"/>
      <c r="E3" s="3"/>
      <c r="F3" s="3"/>
      <c r="G3" s="4"/>
      <c r="H3" s="4"/>
      <c r="I3" s="4"/>
      <c r="J3" s="5"/>
      <c r="K3" s="13"/>
    </row>
    <row r="4" spans="1:23" s="1" customFormat="1" ht="2.25" customHeight="1" x14ac:dyDescent="0.25">
      <c r="A4" s="6"/>
      <c r="B4" s="6"/>
      <c r="C4" s="6"/>
      <c r="D4" s="7"/>
      <c r="E4" s="8"/>
      <c r="F4" s="8"/>
      <c r="G4" s="8"/>
      <c r="H4" s="8"/>
      <c r="I4" s="8"/>
      <c r="J4" s="8"/>
      <c r="K4" s="4"/>
    </row>
    <row r="5" spans="1:23" s="9" customFormat="1" ht="15.75" customHeight="1" x14ac:dyDescent="0.25">
      <c r="B5" s="10"/>
      <c r="C5" s="10"/>
      <c r="D5" s="11"/>
      <c r="G5" s="12"/>
      <c r="H5" s="12"/>
      <c r="I5" s="10"/>
      <c r="J5" s="11"/>
      <c r="K5" s="12"/>
      <c r="L5" s="1"/>
      <c r="M5" s="12"/>
    </row>
    <row r="6" spans="1:23" s="1" customFormat="1" ht="3" customHeight="1" x14ac:dyDescent="0.25">
      <c r="A6" s="6"/>
      <c r="B6" s="113"/>
      <c r="C6" s="113"/>
      <c r="D6" s="114"/>
      <c r="G6" s="13"/>
      <c r="H6" s="13"/>
      <c r="I6" s="13"/>
      <c r="J6" s="112"/>
      <c r="K6" s="13"/>
      <c r="L6" s="9"/>
      <c r="N6" s="13"/>
    </row>
    <row r="7" spans="1:23" s="1" customFormat="1" ht="7.5" customHeight="1" x14ac:dyDescent="0.25">
      <c r="B7" s="115"/>
      <c r="C7" s="115"/>
      <c r="D7" s="116"/>
      <c r="E7" s="115"/>
      <c r="F7" s="115"/>
      <c r="G7" s="115"/>
      <c r="H7" s="115"/>
      <c r="I7" s="115"/>
      <c r="J7" s="116"/>
      <c r="K7" s="96"/>
      <c r="L7" s="75"/>
      <c r="N7" s="13"/>
    </row>
    <row r="8" spans="1:23" s="9" customFormat="1" ht="15" customHeight="1" x14ac:dyDescent="0.2">
      <c r="A8" s="10" t="s">
        <v>0</v>
      </c>
      <c r="B8" s="49"/>
      <c r="C8" s="117" t="s">
        <v>425</v>
      </c>
      <c r="E8" s="117"/>
      <c r="F8" s="180"/>
      <c r="G8" s="181"/>
      <c r="H8" s="118" t="s">
        <v>422</v>
      </c>
      <c r="I8" s="119"/>
      <c r="J8" s="137"/>
      <c r="K8" s="75"/>
    </row>
    <row r="9" spans="1:23" s="9" customFormat="1" ht="13.5" customHeight="1" x14ac:dyDescent="0.2">
      <c r="A9" s="10"/>
      <c r="B9" s="142"/>
      <c r="C9" s="121" t="s">
        <v>140</v>
      </c>
      <c r="E9" s="121"/>
      <c r="F9" s="182"/>
      <c r="G9" s="183"/>
      <c r="H9" s="174"/>
      <c r="I9" s="175"/>
      <c r="J9" s="176"/>
    </row>
    <row r="10" spans="1:23" s="1" customFormat="1" ht="6.75" customHeight="1" x14ac:dyDescent="0.25">
      <c r="A10" s="14"/>
      <c r="B10" s="14"/>
      <c r="C10" s="14"/>
      <c r="D10" s="15"/>
      <c r="E10" s="14"/>
      <c r="F10" s="14"/>
      <c r="G10" s="14"/>
      <c r="H10" s="14"/>
      <c r="I10" s="16"/>
      <c r="J10" s="15"/>
      <c r="K10" s="9"/>
    </row>
    <row r="11" spans="1:23" s="76" customFormat="1" ht="13.5" customHeight="1" x14ac:dyDescent="0.2">
      <c r="A11" s="18" t="s">
        <v>2</v>
      </c>
      <c r="B11" s="19"/>
      <c r="C11" s="19"/>
      <c r="D11" s="50" t="s">
        <v>1</v>
      </c>
      <c r="E11" s="20"/>
      <c r="F11" s="18" t="s">
        <v>3</v>
      </c>
      <c r="G11" s="122"/>
      <c r="H11" s="19"/>
      <c r="I11" s="21"/>
      <c r="J11" s="50" t="s">
        <v>1</v>
      </c>
      <c r="K11" s="17"/>
    </row>
    <row r="12" spans="1:23" ht="13.5" customHeight="1" x14ac:dyDescent="0.2">
      <c r="A12" s="123" t="s">
        <v>4</v>
      </c>
      <c r="B12" s="124"/>
      <c r="C12" s="125" t="s">
        <v>5</v>
      </c>
      <c r="D12" s="149" t="s">
        <v>472</v>
      </c>
      <c r="F12" s="123" t="s">
        <v>6</v>
      </c>
      <c r="G12" s="124"/>
      <c r="H12" s="124"/>
      <c r="I12" s="125" t="s">
        <v>7</v>
      </c>
      <c r="J12" s="149" t="s">
        <v>472</v>
      </c>
      <c r="K12" s="76"/>
      <c r="L12" s="22"/>
      <c r="M12" s="77"/>
      <c r="N12" s="78"/>
      <c r="O12" s="34"/>
      <c r="Q12" s="35"/>
      <c r="R12" s="22"/>
      <c r="V12" s="22"/>
      <c r="W12" s="22"/>
    </row>
    <row r="13" spans="1:23" ht="13.5" customHeight="1" x14ac:dyDescent="0.25">
      <c r="A13" s="123" t="s">
        <v>141</v>
      </c>
      <c r="B13" s="124"/>
      <c r="C13" s="125" t="s">
        <v>5</v>
      </c>
      <c r="D13" s="149" t="s">
        <v>472</v>
      </c>
      <c r="E13" s="23"/>
      <c r="F13" s="123" t="s">
        <v>8</v>
      </c>
      <c r="G13" s="124"/>
      <c r="H13" s="124"/>
      <c r="I13" s="125" t="s">
        <v>7</v>
      </c>
      <c r="J13" s="149" t="s">
        <v>472</v>
      </c>
      <c r="K13" s="34"/>
      <c r="L13" s="22"/>
      <c r="M13" s="23"/>
      <c r="N13" s="78"/>
      <c r="O13" s="34"/>
      <c r="Q13" s="35"/>
      <c r="R13" s="22"/>
      <c r="V13" s="22"/>
      <c r="W13" s="22"/>
    </row>
    <row r="14" spans="1:23" ht="13.5" customHeight="1" x14ac:dyDescent="0.25">
      <c r="A14" s="123" t="s">
        <v>9</v>
      </c>
      <c r="B14" s="124"/>
      <c r="C14" s="125" t="s">
        <v>5</v>
      </c>
      <c r="D14" s="149" t="s">
        <v>472</v>
      </c>
      <c r="E14" s="23"/>
      <c r="F14" s="123" t="s">
        <v>10</v>
      </c>
      <c r="G14" s="124"/>
      <c r="H14" s="124"/>
      <c r="I14" s="125" t="s">
        <v>7</v>
      </c>
      <c r="J14" s="149" t="s">
        <v>472</v>
      </c>
      <c r="K14" s="22"/>
      <c r="L14" s="22"/>
      <c r="M14" s="23"/>
      <c r="N14" s="78"/>
      <c r="O14" s="34"/>
      <c r="Q14" s="35"/>
      <c r="R14" s="22"/>
      <c r="V14" s="22"/>
      <c r="W14" s="22"/>
    </row>
    <row r="15" spans="1:23" ht="13.5" customHeight="1" x14ac:dyDescent="0.25">
      <c r="A15" s="123" t="s">
        <v>11</v>
      </c>
      <c r="B15" s="124"/>
      <c r="C15" s="125" t="s">
        <v>5</v>
      </c>
      <c r="D15" s="149" t="s">
        <v>472</v>
      </c>
      <c r="E15" s="23"/>
      <c r="F15" s="123" t="s">
        <v>142</v>
      </c>
      <c r="G15" s="124"/>
      <c r="H15" s="124"/>
      <c r="I15" s="125" t="s">
        <v>7</v>
      </c>
      <c r="J15" s="149" t="s">
        <v>472</v>
      </c>
      <c r="K15" s="22"/>
      <c r="L15" s="22"/>
      <c r="M15" s="23"/>
      <c r="N15" s="78"/>
      <c r="O15" s="34"/>
      <c r="Q15" s="35"/>
      <c r="R15" s="22"/>
      <c r="V15" s="22"/>
      <c r="W15" s="22"/>
    </row>
    <row r="16" spans="1:23" ht="13.5" customHeight="1" x14ac:dyDescent="0.25">
      <c r="A16" s="123" t="s">
        <v>143</v>
      </c>
      <c r="B16" s="124"/>
      <c r="C16" s="125" t="s">
        <v>5</v>
      </c>
      <c r="D16" s="149" t="s">
        <v>472</v>
      </c>
      <c r="E16" s="23"/>
      <c r="F16" s="28" t="s">
        <v>12</v>
      </c>
      <c r="G16" s="31"/>
      <c r="H16" s="29"/>
      <c r="I16" s="30" t="s">
        <v>7</v>
      </c>
      <c r="J16" s="52"/>
      <c r="K16" s="22"/>
      <c r="L16" s="22"/>
      <c r="M16" s="23"/>
      <c r="N16" s="78"/>
      <c r="O16" s="34"/>
      <c r="Q16" s="35"/>
      <c r="R16" s="22"/>
      <c r="V16" s="22"/>
      <c r="W16" s="22"/>
    </row>
    <row r="17" spans="1:23" ht="13.5" customHeight="1" x14ac:dyDescent="0.25">
      <c r="A17" s="123" t="s">
        <v>13</v>
      </c>
      <c r="B17" s="124"/>
      <c r="C17" s="125" t="s">
        <v>5</v>
      </c>
      <c r="D17" s="149" t="s">
        <v>472</v>
      </c>
      <c r="E17" s="23"/>
      <c r="F17" s="123" t="s">
        <v>144</v>
      </c>
      <c r="G17" s="124"/>
      <c r="H17" s="124"/>
      <c r="I17" s="125" t="s">
        <v>7</v>
      </c>
      <c r="J17" s="149" t="s">
        <v>472</v>
      </c>
      <c r="K17" s="128"/>
      <c r="L17" s="22"/>
      <c r="M17" s="23"/>
      <c r="N17" s="78"/>
      <c r="O17" s="34"/>
      <c r="Q17" s="35"/>
      <c r="R17" s="22"/>
      <c r="V17" s="22"/>
      <c r="W17" s="22"/>
    </row>
    <row r="18" spans="1:23" ht="13.5" customHeight="1" x14ac:dyDescent="0.25">
      <c r="A18" s="123" t="s">
        <v>14</v>
      </c>
      <c r="B18" s="124"/>
      <c r="C18" s="125" t="s">
        <v>5</v>
      </c>
      <c r="D18" s="149" t="s">
        <v>472</v>
      </c>
      <c r="E18" s="23"/>
      <c r="F18" s="123" t="s">
        <v>15</v>
      </c>
      <c r="G18" s="124"/>
      <c r="H18" s="124"/>
      <c r="I18" s="125" t="s">
        <v>7</v>
      </c>
      <c r="J18" s="149" t="s">
        <v>472</v>
      </c>
      <c r="K18" s="22"/>
      <c r="L18" s="22"/>
      <c r="M18" s="23"/>
      <c r="N18" s="23"/>
      <c r="O18" s="22"/>
      <c r="P18" s="22"/>
      <c r="Q18" s="22"/>
      <c r="R18" s="22"/>
      <c r="V18" s="22"/>
      <c r="W18" s="22"/>
    </row>
    <row r="19" spans="1:23" ht="13.5" customHeight="1" x14ac:dyDescent="0.25">
      <c r="A19" s="123" t="s">
        <v>16</v>
      </c>
      <c r="B19" s="124"/>
      <c r="C19" s="125" t="s">
        <v>5</v>
      </c>
      <c r="D19" s="149" t="s">
        <v>472</v>
      </c>
      <c r="E19" s="23"/>
      <c r="F19" s="123" t="s">
        <v>17</v>
      </c>
      <c r="G19" s="124"/>
      <c r="H19" s="124"/>
      <c r="I19" s="125" t="s">
        <v>7</v>
      </c>
      <c r="J19" s="149" t="s">
        <v>472</v>
      </c>
      <c r="K19" s="22"/>
      <c r="L19" s="22"/>
      <c r="M19" s="23"/>
      <c r="N19" s="23"/>
      <c r="O19" s="22"/>
      <c r="P19" s="22"/>
      <c r="Q19" s="22"/>
      <c r="R19" s="22"/>
      <c r="V19" s="22"/>
      <c r="W19" s="22"/>
    </row>
    <row r="20" spans="1:23" ht="13.5" customHeight="1" x14ac:dyDescent="0.25">
      <c r="A20" s="123" t="s">
        <v>145</v>
      </c>
      <c r="B20" s="124"/>
      <c r="C20" s="125" t="s">
        <v>5</v>
      </c>
      <c r="D20" s="149" t="s">
        <v>472</v>
      </c>
      <c r="E20" s="23"/>
      <c r="F20" s="123" t="s">
        <v>18</v>
      </c>
      <c r="G20" s="124"/>
      <c r="H20" s="124"/>
      <c r="I20" s="125" t="s">
        <v>7</v>
      </c>
      <c r="J20" s="149" t="s">
        <v>472</v>
      </c>
      <c r="K20" s="22"/>
      <c r="L20" s="22"/>
      <c r="M20" s="23"/>
      <c r="N20" s="23"/>
      <c r="O20" s="22"/>
      <c r="P20" s="22"/>
      <c r="Q20" s="22"/>
      <c r="R20" s="22"/>
      <c r="V20" s="22"/>
      <c r="W20" s="22"/>
    </row>
    <row r="21" spans="1:23" ht="13.5" customHeight="1" x14ac:dyDescent="0.25">
      <c r="A21" s="123" t="s">
        <v>146</v>
      </c>
      <c r="B21" s="124"/>
      <c r="C21" s="125" t="s">
        <v>5</v>
      </c>
      <c r="D21" s="149" t="s">
        <v>472</v>
      </c>
      <c r="E21" s="23"/>
      <c r="F21" s="123" t="s">
        <v>19</v>
      </c>
      <c r="G21" s="124"/>
      <c r="H21" s="124"/>
      <c r="I21" s="125" t="s">
        <v>7</v>
      </c>
      <c r="J21" s="149" t="s">
        <v>472</v>
      </c>
      <c r="K21" s="22"/>
      <c r="L21" s="22"/>
      <c r="M21" s="23"/>
      <c r="N21" s="23"/>
      <c r="O21" s="22"/>
      <c r="P21" s="22"/>
      <c r="Q21" s="22"/>
      <c r="R21" s="22"/>
      <c r="V21" s="22"/>
      <c r="W21" s="22"/>
    </row>
    <row r="22" spans="1:23" ht="13.5" customHeight="1" x14ac:dyDescent="0.25">
      <c r="A22" s="123" t="s">
        <v>147</v>
      </c>
      <c r="B22" s="124"/>
      <c r="C22" s="125" t="s">
        <v>5</v>
      </c>
      <c r="D22" s="149" t="s">
        <v>472</v>
      </c>
      <c r="E22" s="51"/>
      <c r="F22" s="123" t="s">
        <v>148</v>
      </c>
      <c r="G22" s="124"/>
      <c r="H22" s="124"/>
      <c r="I22" s="125" t="s">
        <v>7</v>
      </c>
      <c r="J22" s="149" t="s">
        <v>472</v>
      </c>
      <c r="K22" s="22"/>
      <c r="L22" s="22"/>
      <c r="M22" s="23"/>
      <c r="N22" s="23"/>
      <c r="O22" s="22"/>
      <c r="P22" s="22"/>
      <c r="Q22" s="22"/>
      <c r="R22" s="22"/>
      <c r="V22" s="22"/>
      <c r="W22" s="22"/>
    </row>
    <row r="23" spans="1:23" ht="13.5" customHeight="1" x14ac:dyDescent="0.25">
      <c r="A23" s="123" t="s">
        <v>149</v>
      </c>
      <c r="B23" s="124"/>
      <c r="C23" s="125" t="s">
        <v>5</v>
      </c>
      <c r="D23" s="149" t="s">
        <v>472</v>
      </c>
      <c r="E23" s="51"/>
      <c r="F23" s="123" t="s">
        <v>150</v>
      </c>
      <c r="G23" s="124"/>
      <c r="H23" s="124"/>
      <c r="I23" s="125" t="s">
        <v>7</v>
      </c>
      <c r="J23" s="149" t="s">
        <v>472</v>
      </c>
      <c r="K23" s="22"/>
      <c r="L23" s="22"/>
      <c r="M23" s="23"/>
      <c r="N23" s="23"/>
      <c r="O23" s="22"/>
      <c r="P23" s="22"/>
      <c r="Q23" s="22"/>
      <c r="R23" s="22"/>
      <c r="V23" s="22"/>
      <c r="W23" s="22"/>
    </row>
    <row r="24" spans="1:23" ht="13.5" customHeight="1" x14ac:dyDescent="0.25">
      <c r="A24" s="123" t="s">
        <v>151</v>
      </c>
      <c r="B24" s="124"/>
      <c r="C24" s="125" t="s">
        <v>5</v>
      </c>
      <c r="D24" s="149" t="s">
        <v>472</v>
      </c>
      <c r="E24" s="51"/>
      <c r="F24" s="123" t="s">
        <v>20</v>
      </c>
      <c r="G24" s="124"/>
      <c r="H24" s="124"/>
      <c r="I24" s="125" t="s">
        <v>7</v>
      </c>
      <c r="J24" s="149" t="s">
        <v>472</v>
      </c>
      <c r="K24" s="22"/>
      <c r="L24" s="22"/>
      <c r="M24" s="23"/>
      <c r="N24" s="23"/>
      <c r="O24" s="22"/>
      <c r="P24" s="22"/>
      <c r="Q24" s="22"/>
      <c r="R24" s="22"/>
      <c r="V24" s="22"/>
      <c r="W24" s="22"/>
    </row>
    <row r="25" spans="1:23" ht="13.5" customHeight="1" x14ac:dyDescent="0.25">
      <c r="A25" s="123" t="s">
        <v>152</v>
      </c>
      <c r="B25" s="124"/>
      <c r="C25" s="125" t="s">
        <v>5</v>
      </c>
      <c r="D25" s="149" t="s">
        <v>472</v>
      </c>
      <c r="E25" s="51"/>
      <c r="F25" s="123" t="s">
        <v>21</v>
      </c>
      <c r="G25" s="124"/>
      <c r="H25" s="124"/>
      <c r="I25" s="125" t="s">
        <v>7</v>
      </c>
      <c r="J25" s="149" t="s">
        <v>472</v>
      </c>
      <c r="K25" s="22"/>
      <c r="L25" s="22"/>
      <c r="M25" s="23"/>
      <c r="N25" s="23"/>
      <c r="O25" s="22"/>
      <c r="P25" s="22"/>
      <c r="Q25" s="22"/>
      <c r="R25" s="22"/>
      <c r="V25" s="22"/>
      <c r="W25" s="22"/>
    </row>
    <row r="26" spans="1:23" ht="13.5" customHeight="1" x14ac:dyDescent="0.25">
      <c r="A26" s="123" t="s">
        <v>153</v>
      </c>
      <c r="B26" s="124"/>
      <c r="C26" s="125" t="s">
        <v>5</v>
      </c>
      <c r="D26" s="149" t="s">
        <v>472</v>
      </c>
      <c r="E26" s="51"/>
      <c r="F26" s="123" t="s">
        <v>22</v>
      </c>
      <c r="G26" s="124"/>
      <c r="H26" s="124"/>
      <c r="I26" s="125" t="s">
        <v>7</v>
      </c>
      <c r="J26" s="149" t="s">
        <v>472</v>
      </c>
      <c r="K26" s="22"/>
      <c r="L26" s="22"/>
      <c r="M26" s="23"/>
      <c r="N26" s="23"/>
      <c r="O26" s="22"/>
      <c r="P26" s="22"/>
      <c r="Q26" s="22"/>
      <c r="R26" s="22"/>
      <c r="V26" s="22"/>
      <c r="W26" s="22"/>
    </row>
    <row r="27" spans="1:23" ht="13.5" customHeight="1" x14ac:dyDescent="0.25">
      <c r="A27" s="123" t="s">
        <v>154</v>
      </c>
      <c r="B27" s="124"/>
      <c r="C27" s="125" t="s">
        <v>5</v>
      </c>
      <c r="D27" s="149" t="s">
        <v>472</v>
      </c>
      <c r="E27" s="51"/>
      <c r="F27" s="123" t="s">
        <v>155</v>
      </c>
      <c r="G27" s="124"/>
      <c r="H27" s="124"/>
      <c r="I27" s="125" t="s">
        <v>7</v>
      </c>
      <c r="J27" s="149" t="s">
        <v>472</v>
      </c>
      <c r="K27" s="22"/>
      <c r="L27" s="22"/>
      <c r="M27" s="23"/>
      <c r="N27" s="23"/>
      <c r="O27" s="22"/>
      <c r="P27" s="22"/>
      <c r="Q27" s="22"/>
      <c r="R27" s="22"/>
      <c r="V27" s="22"/>
      <c r="W27" s="22"/>
    </row>
    <row r="28" spans="1:23" ht="13.5" customHeight="1" x14ac:dyDescent="0.25">
      <c r="A28" s="123" t="s">
        <v>156</v>
      </c>
      <c r="B28" s="124"/>
      <c r="C28" s="125" t="s">
        <v>23</v>
      </c>
      <c r="D28" s="149" t="s">
        <v>472</v>
      </c>
      <c r="E28" s="51"/>
      <c r="F28" s="123" t="s">
        <v>157</v>
      </c>
      <c r="G28" s="124"/>
      <c r="H28" s="124"/>
      <c r="I28" s="125" t="s">
        <v>7</v>
      </c>
      <c r="J28" s="149" t="s">
        <v>472</v>
      </c>
      <c r="K28" s="22"/>
      <c r="L28" s="22"/>
      <c r="M28" s="23"/>
      <c r="N28" s="23"/>
      <c r="O28" s="22"/>
      <c r="P28" s="23"/>
      <c r="Q28" s="23"/>
      <c r="R28" s="22"/>
      <c r="V28" s="22"/>
      <c r="W28" s="22"/>
    </row>
    <row r="29" spans="1:23" ht="13.5" customHeight="1" x14ac:dyDescent="0.25">
      <c r="A29" s="123" t="s">
        <v>158</v>
      </c>
      <c r="B29" s="124"/>
      <c r="C29" s="125" t="s">
        <v>23</v>
      </c>
      <c r="D29" s="149" t="s">
        <v>472</v>
      </c>
      <c r="E29" s="51"/>
      <c r="F29" s="123" t="s">
        <v>24</v>
      </c>
      <c r="G29" s="124"/>
      <c r="H29" s="124"/>
      <c r="I29" s="125" t="s">
        <v>7</v>
      </c>
      <c r="J29" s="149" t="s">
        <v>472</v>
      </c>
      <c r="K29" s="22"/>
      <c r="L29" s="22"/>
      <c r="M29" s="23"/>
      <c r="N29" s="23"/>
      <c r="O29" s="22"/>
      <c r="P29" s="22"/>
      <c r="Q29" s="22"/>
      <c r="R29" s="22"/>
      <c r="V29" s="22"/>
      <c r="W29" s="22"/>
    </row>
    <row r="30" spans="1:23" ht="13.5" customHeight="1" x14ac:dyDescent="0.25">
      <c r="A30" s="123" t="s">
        <v>159</v>
      </c>
      <c r="B30" s="124"/>
      <c r="C30" s="125" t="s">
        <v>23</v>
      </c>
      <c r="D30" s="149" t="s">
        <v>472</v>
      </c>
      <c r="E30" s="51"/>
      <c r="F30" s="123" t="s">
        <v>25</v>
      </c>
      <c r="G30" s="124"/>
      <c r="H30" s="124"/>
      <c r="I30" s="125" t="s">
        <v>7</v>
      </c>
      <c r="J30" s="149" t="s">
        <v>472</v>
      </c>
      <c r="K30" s="22"/>
      <c r="L30" s="22"/>
      <c r="M30" s="23"/>
      <c r="N30" s="23"/>
      <c r="O30" s="22"/>
      <c r="P30" s="22"/>
      <c r="Q30" s="22"/>
      <c r="R30" s="22"/>
      <c r="V30" s="22"/>
      <c r="W30" s="22"/>
    </row>
    <row r="31" spans="1:23" ht="13.5" customHeight="1" x14ac:dyDescent="0.25">
      <c r="A31" s="123" t="s">
        <v>160</v>
      </c>
      <c r="B31" s="124"/>
      <c r="C31" s="125" t="s">
        <v>23</v>
      </c>
      <c r="D31" s="149" t="s">
        <v>472</v>
      </c>
      <c r="E31" s="51"/>
      <c r="F31" s="123" t="s">
        <v>26</v>
      </c>
      <c r="G31" s="124"/>
      <c r="H31" s="124"/>
      <c r="I31" s="125" t="s">
        <v>7</v>
      </c>
      <c r="J31" s="149" t="s">
        <v>472</v>
      </c>
      <c r="K31" s="22"/>
      <c r="L31" s="22"/>
      <c r="M31" s="23"/>
      <c r="N31" s="23"/>
      <c r="O31" s="22"/>
      <c r="P31" s="22"/>
      <c r="Q31" s="22"/>
      <c r="R31" s="22"/>
      <c r="V31" s="22"/>
      <c r="W31" s="22"/>
    </row>
    <row r="32" spans="1:23" ht="13.5" customHeight="1" x14ac:dyDescent="0.25">
      <c r="A32" s="123" t="s">
        <v>161</v>
      </c>
      <c r="B32" s="124"/>
      <c r="C32" s="125" t="s">
        <v>23</v>
      </c>
      <c r="D32" s="149" t="s">
        <v>472</v>
      </c>
      <c r="E32" s="51"/>
      <c r="F32" s="123" t="s">
        <v>27</v>
      </c>
      <c r="G32" s="124"/>
      <c r="H32" s="124"/>
      <c r="I32" s="125" t="s">
        <v>7</v>
      </c>
      <c r="J32" s="149" t="s">
        <v>472</v>
      </c>
      <c r="K32" s="22"/>
      <c r="L32" s="22"/>
      <c r="M32" s="23"/>
      <c r="N32" s="23"/>
      <c r="O32" s="22"/>
      <c r="P32" s="22"/>
      <c r="Q32" s="22"/>
      <c r="R32" s="22"/>
      <c r="V32" s="22"/>
      <c r="W32" s="22"/>
    </row>
    <row r="33" spans="1:36" ht="13.5" customHeight="1" x14ac:dyDescent="0.25">
      <c r="A33" s="123" t="s">
        <v>162</v>
      </c>
      <c r="B33" s="124"/>
      <c r="C33" s="125" t="s">
        <v>23</v>
      </c>
      <c r="D33" s="149" t="s">
        <v>472</v>
      </c>
      <c r="E33" s="51"/>
      <c r="F33" s="123" t="s">
        <v>28</v>
      </c>
      <c r="G33" s="124"/>
      <c r="H33" s="124"/>
      <c r="I33" s="125" t="s">
        <v>7</v>
      </c>
      <c r="J33" s="149" t="s">
        <v>472</v>
      </c>
      <c r="K33" s="22"/>
      <c r="L33" s="22"/>
      <c r="M33" s="23"/>
      <c r="N33" s="23"/>
      <c r="O33" s="22"/>
      <c r="P33" s="22"/>
      <c r="Q33" s="22"/>
      <c r="R33" s="22"/>
      <c r="V33" s="22"/>
      <c r="W33" s="22"/>
    </row>
    <row r="34" spans="1:36" ht="13.5" customHeight="1" x14ac:dyDescent="0.25">
      <c r="A34" s="123" t="s">
        <v>447</v>
      </c>
      <c r="B34" s="124"/>
      <c r="C34" s="125" t="s">
        <v>23</v>
      </c>
      <c r="D34" s="149" t="s">
        <v>472</v>
      </c>
      <c r="E34" s="51"/>
      <c r="F34" s="123" t="s">
        <v>29</v>
      </c>
      <c r="G34" s="124"/>
      <c r="H34" s="124"/>
      <c r="I34" s="125" t="s">
        <v>7</v>
      </c>
      <c r="J34" s="149" t="s">
        <v>472</v>
      </c>
      <c r="K34" s="22"/>
      <c r="L34" s="22"/>
      <c r="M34" s="23"/>
      <c r="N34" s="23"/>
      <c r="O34" s="22"/>
      <c r="P34" s="22"/>
      <c r="Q34" s="22"/>
      <c r="R34" s="22"/>
      <c r="V34" s="22"/>
      <c r="W34" s="22"/>
    </row>
    <row r="35" spans="1:36" ht="13.5" customHeight="1" x14ac:dyDescent="0.25">
      <c r="A35" s="123" t="s">
        <v>163</v>
      </c>
      <c r="B35" s="124"/>
      <c r="C35" s="125" t="s">
        <v>23</v>
      </c>
      <c r="D35" s="149" t="s">
        <v>472</v>
      </c>
      <c r="E35" s="51"/>
      <c r="F35" s="123" t="s">
        <v>165</v>
      </c>
      <c r="G35" s="124"/>
      <c r="H35" s="124"/>
      <c r="I35" s="125" t="s">
        <v>7</v>
      </c>
      <c r="J35" s="149" t="s">
        <v>472</v>
      </c>
      <c r="K35" s="22"/>
      <c r="L35" s="22"/>
      <c r="M35" s="23"/>
      <c r="N35" s="23"/>
      <c r="O35" s="22"/>
      <c r="P35" s="22"/>
      <c r="Q35" s="22"/>
      <c r="R35" s="22"/>
      <c r="V35" s="22"/>
      <c r="W35" s="22"/>
    </row>
    <row r="36" spans="1:36" ht="13.5" customHeight="1" x14ac:dyDescent="0.25">
      <c r="A36" s="123" t="s">
        <v>164</v>
      </c>
      <c r="B36" s="124"/>
      <c r="C36" s="125" t="s">
        <v>23</v>
      </c>
      <c r="D36" s="149" t="s">
        <v>472</v>
      </c>
      <c r="E36" s="51"/>
      <c r="F36" s="28" t="s">
        <v>30</v>
      </c>
      <c r="G36" s="31"/>
      <c r="H36" s="29"/>
      <c r="I36" s="30" t="s">
        <v>7</v>
      </c>
      <c r="J36" s="52"/>
      <c r="K36" s="22"/>
      <c r="L36" s="32"/>
      <c r="N36" s="78"/>
      <c r="O36" s="34"/>
      <c r="P36" s="22"/>
      <c r="Q36" s="22"/>
      <c r="R36" s="22"/>
      <c r="V36" s="22"/>
      <c r="W36" s="22"/>
    </row>
    <row r="37" spans="1:36" ht="13.5" customHeight="1" x14ac:dyDescent="0.25">
      <c r="A37" s="123" t="s">
        <v>166</v>
      </c>
      <c r="B37" s="124"/>
      <c r="C37" s="125" t="s">
        <v>23</v>
      </c>
      <c r="D37" s="149" t="s">
        <v>472</v>
      </c>
      <c r="E37" s="51"/>
      <c r="F37" s="28" t="s">
        <v>168</v>
      </c>
      <c r="G37" s="31"/>
      <c r="H37" s="29"/>
      <c r="I37" s="30" t="s">
        <v>7</v>
      </c>
      <c r="J37" s="52"/>
      <c r="K37" s="22"/>
      <c r="L37" s="32"/>
      <c r="N37" s="78"/>
      <c r="O37" s="34"/>
      <c r="P37" s="22"/>
      <c r="Q37" s="22"/>
      <c r="R37" s="22"/>
      <c r="V37" s="22"/>
      <c r="W37" s="22"/>
      <c r="AH37" s="23"/>
      <c r="AI37" s="129"/>
      <c r="AJ37" s="128"/>
    </row>
    <row r="38" spans="1:36" ht="13.5" customHeight="1" x14ac:dyDescent="0.25">
      <c r="A38" s="123" t="s">
        <v>167</v>
      </c>
      <c r="B38" s="124"/>
      <c r="C38" s="125" t="s">
        <v>23</v>
      </c>
      <c r="D38" s="149" t="s">
        <v>472</v>
      </c>
      <c r="E38" s="51"/>
      <c r="F38" s="28" t="s">
        <v>169</v>
      </c>
      <c r="G38" s="31"/>
      <c r="H38" s="29"/>
      <c r="I38" s="30" t="s">
        <v>7</v>
      </c>
      <c r="J38" s="52"/>
      <c r="K38" s="23"/>
      <c r="L38" s="32"/>
      <c r="N38" s="78"/>
      <c r="O38" s="34"/>
      <c r="P38" s="22"/>
      <c r="Q38" s="22"/>
      <c r="R38" s="22"/>
      <c r="V38" s="22"/>
      <c r="W38" s="22"/>
    </row>
    <row r="39" spans="1:36" ht="13.5" customHeight="1" x14ac:dyDescent="0.25">
      <c r="A39" s="123" t="s">
        <v>436</v>
      </c>
      <c r="B39" s="124"/>
      <c r="C39" s="125" t="s">
        <v>23</v>
      </c>
      <c r="D39" s="149" t="s">
        <v>472</v>
      </c>
      <c r="E39" s="51"/>
      <c r="F39" s="28" t="s">
        <v>32</v>
      </c>
      <c r="G39" s="31"/>
      <c r="H39" s="29"/>
      <c r="I39" s="30" t="s">
        <v>7</v>
      </c>
      <c r="J39" s="52"/>
      <c r="K39" s="23"/>
      <c r="L39" s="32"/>
      <c r="N39" s="78"/>
      <c r="O39" s="34"/>
      <c r="P39" s="22"/>
      <c r="Q39" s="22"/>
      <c r="R39" s="22"/>
      <c r="V39" s="22"/>
      <c r="W39" s="22"/>
      <c r="AH39" s="151"/>
      <c r="AI39" s="151"/>
      <c r="AJ39" s="151"/>
    </row>
    <row r="40" spans="1:36" ht="13.5" customHeight="1" x14ac:dyDescent="0.25">
      <c r="A40" s="123" t="s">
        <v>31</v>
      </c>
      <c r="B40" s="124"/>
      <c r="C40" s="125" t="s">
        <v>23</v>
      </c>
      <c r="D40" s="149" t="s">
        <v>472</v>
      </c>
      <c r="E40" s="51"/>
      <c r="F40" s="123" t="s">
        <v>462</v>
      </c>
      <c r="G40" s="124"/>
      <c r="H40" s="124"/>
      <c r="I40" s="125" t="s">
        <v>426</v>
      </c>
      <c r="J40" s="149" t="s">
        <v>472</v>
      </c>
      <c r="K40" s="23"/>
      <c r="L40" s="32"/>
      <c r="N40" s="78"/>
      <c r="O40" s="34"/>
      <c r="P40" s="22"/>
      <c r="Q40" s="22"/>
      <c r="R40" s="22"/>
      <c r="V40" s="22"/>
      <c r="W40" s="22"/>
    </row>
    <row r="41" spans="1:36" ht="13.5" customHeight="1" x14ac:dyDescent="0.25">
      <c r="A41" s="123" t="s">
        <v>170</v>
      </c>
      <c r="B41" s="124"/>
      <c r="C41" s="125" t="s">
        <v>23</v>
      </c>
      <c r="D41" s="149" t="s">
        <v>472</v>
      </c>
      <c r="E41" s="51"/>
      <c r="F41" s="28" t="s">
        <v>171</v>
      </c>
      <c r="G41" s="31"/>
      <c r="H41" s="29"/>
      <c r="I41" s="30" t="s">
        <v>7</v>
      </c>
      <c r="J41" s="52"/>
      <c r="K41" s="23"/>
      <c r="L41" s="32"/>
      <c r="N41" s="78"/>
      <c r="O41" s="34"/>
      <c r="P41" s="22"/>
      <c r="Q41" s="22"/>
      <c r="R41" s="22"/>
      <c r="V41" s="22"/>
      <c r="W41" s="22"/>
    </row>
    <row r="42" spans="1:36" ht="13.5" customHeight="1" x14ac:dyDescent="0.25">
      <c r="A42" s="123" t="s">
        <v>172</v>
      </c>
      <c r="B42" s="124"/>
      <c r="C42" s="125" t="s">
        <v>23</v>
      </c>
      <c r="D42" s="149" t="s">
        <v>472</v>
      </c>
      <c r="E42" s="51"/>
      <c r="F42" s="28" t="s">
        <v>173</v>
      </c>
      <c r="G42" s="31"/>
      <c r="H42" s="29"/>
      <c r="I42" s="30" t="s">
        <v>7</v>
      </c>
      <c r="J42" s="52"/>
      <c r="K42" s="23"/>
      <c r="L42" s="32"/>
      <c r="N42" s="78"/>
      <c r="O42" s="34"/>
      <c r="P42" s="22"/>
      <c r="Q42" s="22"/>
      <c r="R42" s="22"/>
      <c r="V42" s="22"/>
      <c r="W42" s="22"/>
    </row>
    <row r="43" spans="1:36" ht="13.5" customHeight="1" x14ac:dyDescent="0.25">
      <c r="A43" s="123" t="s">
        <v>34</v>
      </c>
      <c r="B43" s="124"/>
      <c r="C43" s="125" t="s">
        <v>23</v>
      </c>
      <c r="D43" s="149" t="s">
        <v>472</v>
      </c>
      <c r="E43" s="51"/>
      <c r="F43" s="28" t="s">
        <v>174</v>
      </c>
      <c r="G43" s="31"/>
      <c r="H43" s="29"/>
      <c r="I43" s="30" t="s">
        <v>7</v>
      </c>
      <c r="J43" s="52"/>
      <c r="K43" s="23"/>
      <c r="L43" s="130"/>
      <c r="M43" s="23"/>
      <c r="N43" s="23"/>
      <c r="O43" s="32"/>
      <c r="P43" s="22"/>
      <c r="Q43" s="22"/>
      <c r="R43" s="22"/>
      <c r="V43" s="22"/>
      <c r="W43" s="22"/>
      <c r="AH43" s="131"/>
      <c r="AI43" s="36"/>
      <c r="AJ43" s="32"/>
    </row>
    <row r="44" spans="1:36" ht="13.5" customHeight="1" x14ac:dyDescent="0.25">
      <c r="A44" s="123" t="s">
        <v>175</v>
      </c>
      <c r="B44" s="124"/>
      <c r="C44" s="125" t="s">
        <v>23</v>
      </c>
      <c r="D44" s="149" t="s">
        <v>472</v>
      </c>
      <c r="E44" s="51"/>
      <c r="F44" s="28" t="s">
        <v>176</v>
      </c>
      <c r="G44" s="31"/>
      <c r="H44" s="29"/>
      <c r="I44" s="30" t="s">
        <v>7</v>
      </c>
      <c r="J44" s="52"/>
      <c r="K44" s="23"/>
      <c r="L44" s="130"/>
      <c r="M44" s="23"/>
      <c r="N44" s="23"/>
      <c r="O44" s="22"/>
      <c r="P44" s="22"/>
      <c r="Q44" s="22"/>
      <c r="R44" s="22"/>
      <c r="V44" s="22"/>
      <c r="W44" s="22"/>
      <c r="AH44" s="35"/>
      <c r="AI44" s="23"/>
      <c r="AJ44" s="35"/>
    </row>
    <row r="45" spans="1:36" ht="13.5" customHeight="1" x14ac:dyDescent="0.25">
      <c r="A45" s="123" t="s">
        <v>35</v>
      </c>
      <c r="B45" s="124"/>
      <c r="C45" s="125" t="s">
        <v>23</v>
      </c>
      <c r="D45" s="149" t="s">
        <v>472</v>
      </c>
      <c r="E45" s="51"/>
      <c r="F45" s="123" t="s">
        <v>177</v>
      </c>
      <c r="G45" s="124"/>
      <c r="H45" s="124"/>
      <c r="I45" s="125" t="s">
        <v>7</v>
      </c>
      <c r="J45" s="149" t="s">
        <v>472</v>
      </c>
      <c r="K45" s="23"/>
      <c r="L45" s="22"/>
      <c r="M45" s="23"/>
      <c r="N45" s="23"/>
      <c r="O45" s="22"/>
      <c r="P45" s="22"/>
      <c r="Q45" s="22"/>
      <c r="R45" s="132"/>
      <c r="V45" s="22"/>
      <c r="W45" s="22"/>
      <c r="AH45" s="139"/>
      <c r="AJ45" s="35"/>
    </row>
    <row r="46" spans="1:36" ht="13.5" customHeight="1" x14ac:dyDescent="0.25">
      <c r="A46" s="123" t="s">
        <v>178</v>
      </c>
      <c r="B46" s="124"/>
      <c r="C46" s="125" t="s">
        <v>23</v>
      </c>
      <c r="D46" s="149" t="s">
        <v>472</v>
      </c>
      <c r="E46" s="51"/>
      <c r="F46" s="123" t="s">
        <v>179</v>
      </c>
      <c r="G46" s="124"/>
      <c r="H46" s="124"/>
      <c r="I46" s="125" t="s">
        <v>7</v>
      </c>
      <c r="J46" s="188"/>
      <c r="K46" s="23"/>
      <c r="L46" s="22"/>
      <c r="M46" s="26"/>
      <c r="N46" s="23"/>
      <c r="O46" s="22"/>
      <c r="P46" s="22"/>
      <c r="Q46" s="22"/>
      <c r="R46" s="22"/>
      <c r="V46" s="22"/>
      <c r="W46" s="22"/>
      <c r="AH46" s="139"/>
      <c r="AJ46" s="35"/>
    </row>
    <row r="47" spans="1:36" ht="13.5" customHeight="1" x14ac:dyDescent="0.25">
      <c r="A47" s="123" t="s">
        <v>180</v>
      </c>
      <c r="B47" s="124"/>
      <c r="C47" s="125" t="s">
        <v>23</v>
      </c>
      <c r="D47" s="149" t="s">
        <v>472</v>
      </c>
      <c r="E47" s="51"/>
      <c r="F47" s="123" t="s">
        <v>181</v>
      </c>
      <c r="G47" s="124"/>
      <c r="H47" s="124"/>
      <c r="I47" s="125" t="s">
        <v>7</v>
      </c>
      <c r="J47" s="149" t="s">
        <v>472</v>
      </c>
      <c r="K47" s="23"/>
      <c r="L47" s="22"/>
      <c r="M47" s="26"/>
      <c r="N47" s="23"/>
      <c r="O47" s="22"/>
      <c r="P47" s="22"/>
      <c r="Q47" s="22"/>
      <c r="R47" s="22"/>
      <c r="V47" s="22"/>
      <c r="W47" s="22"/>
      <c r="AH47" s="23"/>
      <c r="AI47" s="129"/>
      <c r="AJ47" s="128"/>
    </row>
    <row r="48" spans="1:36" ht="13.5" customHeight="1" x14ac:dyDescent="0.25">
      <c r="A48" s="123" t="s">
        <v>182</v>
      </c>
      <c r="B48" s="124"/>
      <c r="C48" s="125" t="s">
        <v>23</v>
      </c>
      <c r="D48" s="149" t="s">
        <v>472</v>
      </c>
      <c r="E48" s="51"/>
      <c r="F48" s="123" t="s">
        <v>37</v>
      </c>
      <c r="G48" s="124"/>
      <c r="H48" s="124"/>
      <c r="I48" s="125" t="s">
        <v>7</v>
      </c>
      <c r="J48" s="149" t="s">
        <v>472</v>
      </c>
      <c r="K48" s="23"/>
      <c r="L48" s="22"/>
      <c r="M48" s="26"/>
      <c r="N48" s="23"/>
      <c r="O48" s="22"/>
      <c r="P48" s="22"/>
      <c r="Q48" s="22"/>
      <c r="R48" s="22"/>
      <c r="V48" s="22"/>
      <c r="W48" s="22"/>
      <c r="AH48" s="23"/>
      <c r="AI48" s="129"/>
      <c r="AJ48" s="128"/>
    </row>
    <row r="49" spans="1:23" ht="13.5" customHeight="1" x14ac:dyDescent="0.25">
      <c r="A49" s="123" t="s">
        <v>36</v>
      </c>
      <c r="B49" s="124"/>
      <c r="C49" s="125" t="s">
        <v>23</v>
      </c>
      <c r="D49" s="149" t="s">
        <v>472</v>
      </c>
      <c r="E49" s="51"/>
      <c r="F49" s="123" t="s">
        <v>39</v>
      </c>
      <c r="G49" s="124"/>
      <c r="H49" s="124"/>
      <c r="I49" s="125" t="s">
        <v>7</v>
      </c>
      <c r="J49" s="149" t="s">
        <v>472</v>
      </c>
      <c r="K49" s="23"/>
      <c r="L49" s="22"/>
      <c r="M49" s="26"/>
      <c r="N49" s="23"/>
      <c r="O49" s="22"/>
      <c r="P49" s="22"/>
      <c r="Q49" s="22"/>
      <c r="R49" s="22"/>
      <c r="V49" s="22"/>
      <c r="W49" s="22"/>
    </row>
    <row r="50" spans="1:23" ht="13.5" customHeight="1" x14ac:dyDescent="0.25">
      <c r="A50" s="123" t="s">
        <v>38</v>
      </c>
      <c r="B50" s="124"/>
      <c r="C50" s="125" t="s">
        <v>23</v>
      </c>
      <c r="D50" s="149" t="s">
        <v>472</v>
      </c>
      <c r="E50" s="51"/>
      <c r="F50" s="28" t="s">
        <v>40</v>
      </c>
      <c r="G50" s="31"/>
      <c r="H50" s="29"/>
      <c r="I50" s="30" t="s">
        <v>7</v>
      </c>
      <c r="J50" s="52"/>
      <c r="K50" s="23"/>
      <c r="L50" s="22"/>
      <c r="M50" s="26"/>
      <c r="N50" s="23"/>
      <c r="O50" s="22"/>
      <c r="P50" s="22"/>
      <c r="Q50" s="22"/>
      <c r="R50" s="22"/>
      <c r="V50" s="22"/>
      <c r="W50" s="22"/>
    </row>
    <row r="51" spans="1:23" ht="13.5" customHeight="1" x14ac:dyDescent="0.25">
      <c r="A51" s="123" t="s">
        <v>183</v>
      </c>
      <c r="B51" s="124"/>
      <c r="C51" s="125" t="s">
        <v>23</v>
      </c>
      <c r="D51" s="149" t="s">
        <v>472</v>
      </c>
      <c r="E51" s="51"/>
      <c r="F51" s="28" t="s">
        <v>42</v>
      </c>
      <c r="G51" s="31"/>
      <c r="H51" s="29"/>
      <c r="I51" s="30" t="s">
        <v>7</v>
      </c>
      <c r="J51" s="52"/>
      <c r="K51" s="23"/>
      <c r="L51" s="22"/>
      <c r="M51" s="26"/>
      <c r="N51" s="23"/>
      <c r="O51" s="22"/>
      <c r="P51" s="22"/>
      <c r="Q51" s="22"/>
      <c r="R51" s="22"/>
      <c r="V51" s="22"/>
      <c r="W51" s="22"/>
    </row>
    <row r="52" spans="1:23" ht="13.5" customHeight="1" x14ac:dyDescent="0.25">
      <c r="A52" s="123" t="s">
        <v>41</v>
      </c>
      <c r="B52" s="124"/>
      <c r="C52" s="125" t="s">
        <v>23</v>
      </c>
      <c r="D52" s="149" t="s">
        <v>472</v>
      </c>
      <c r="E52" s="51"/>
      <c r="F52" s="123" t="s">
        <v>43</v>
      </c>
      <c r="G52" s="124"/>
      <c r="H52" s="124"/>
      <c r="I52" s="125" t="s">
        <v>7</v>
      </c>
      <c r="J52" s="149" t="s">
        <v>472</v>
      </c>
      <c r="K52" s="23"/>
      <c r="L52" s="22"/>
      <c r="M52" s="26"/>
      <c r="N52" s="23"/>
      <c r="O52" s="22"/>
      <c r="P52" s="22"/>
      <c r="Q52" s="22"/>
      <c r="R52" s="22"/>
      <c r="V52" s="22"/>
      <c r="W52" s="22"/>
    </row>
    <row r="53" spans="1:23" ht="13.5" customHeight="1" x14ac:dyDescent="0.25">
      <c r="A53" s="123" t="s">
        <v>184</v>
      </c>
      <c r="B53" s="124"/>
      <c r="C53" s="125" t="s">
        <v>23</v>
      </c>
      <c r="D53" s="149" t="s">
        <v>472</v>
      </c>
      <c r="E53" s="51"/>
      <c r="F53" s="123" t="s">
        <v>431</v>
      </c>
      <c r="G53" s="124"/>
      <c r="H53" s="124"/>
      <c r="I53" s="125" t="s">
        <v>45</v>
      </c>
      <c r="J53" s="149" t="s">
        <v>472</v>
      </c>
      <c r="K53" s="23"/>
      <c r="L53" s="22"/>
      <c r="M53" s="23"/>
      <c r="N53" s="23"/>
      <c r="O53" s="22"/>
      <c r="P53" s="22"/>
      <c r="Q53" s="22"/>
      <c r="R53" s="22"/>
      <c r="V53" s="22"/>
      <c r="W53" s="22"/>
    </row>
    <row r="54" spans="1:23" ht="13.5" customHeight="1" x14ac:dyDescent="0.25">
      <c r="A54" s="123" t="s">
        <v>44</v>
      </c>
      <c r="B54" s="124"/>
      <c r="C54" s="125" t="s">
        <v>23</v>
      </c>
      <c r="D54" s="149" t="s">
        <v>472</v>
      </c>
      <c r="E54" s="23"/>
      <c r="F54" s="28" t="s">
        <v>471</v>
      </c>
      <c r="G54" s="31"/>
      <c r="H54" s="29"/>
      <c r="I54" s="30" t="s">
        <v>46</v>
      </c>
      <c r="J54" s="52"/>
      <c r="K54" s="23"/>
      <c r="L54" s="22"/>
      <c r="M54" s="23"/>
      <c r="N54" s="23"/>
      <c r="O54" s="22"/>
      <c r="P54" s="22"/>
      <c r="Q54" s="22"/>
      <c r="R54" s="22"/>
      <c r="V54" s="22"/>
      <c r="W54" s="22"/>
    </row>
    <row r="55" spans="1:23" ht="6.75" customHeight="1" x14ac:dyDescent="0.25">
      <c r="A55" s="23"/>
      <c r="B55" s="23"/>
      <c r="C55" s="24"/>
      <c r="D55" s="25"/>
      <c r="E55" s="23"/>
      <c r="F55" s="186" t="s">
        <v>434</v>
      </c>
      <c r="G55" s="186"/>
      <c r="H55" s="186"/>
      <c r="I55" s="186"/>
      <c r="J55" s="186"/>
      <c r="K55" s="22"/>
      <c r="L55" s="22"/>
      <c r="M55" s="23"/>
      <c r="N55" s="23"/>
      <c r="O55" s="22"/>
      <c r="P55" s="22"/>
      <c r="Q55" s="22"/>
      <c r="R55" s="22"/>
      <c r="V55" s="22"/>
      <c r="W55" s="22"/>
    </row>
    <row r="56" spans="1:23" ht="13.5" customHeight="1" x14ac:dyDescent="0.25">
      <c r="A56" s="53" t="s">
        <v>185</v>
      </c>
      <c r="B56" s="54"/>
      <c r="C56" s="54"/>
      <c r="D56" s="50" t="s">
        <v>1</v>
      </c>
      <c r="E56" s="23"/>
      <c r="F56" s="187"/>
      <c r="G56" s="187"/>
      <c r="H56" s="187"/>
      <c r="I56" s="187"/>
      <c r="J56" s="187"/>
      <c r="K56" s="22"/>
      <c r="L56" s="22"/>
      <c r="M56" s="23"/>
      <c r="N56" s="23"/>
      <c r="O56" s="22"/>
      <c r="P56" s="22"/>
      <c r="Q56" s="22"/>
      <c r="R56" s="22"/>
      <c r="V56" s="22"/>
      <c r="W56" s="22"/>
    </row>
    <row r="57" spans="1:23" ht="13.5" customHeight="1" x14ac:dyDescent="0.2">
      <c r="A57" s="123" t="s">
        <v>186</v>
      </c>
      <c r="B57" s="124"/>
      <c r="C57" s="125" t="s">
        <v>23</v>
      </c>
      <c r="D57" s="149" t="s">
        <v>472</v>
      </c>
      <c r="E57" s="23"/>
      <c r="F57" s="18" t="s">
        <v>187</v>
      </c>
      <c r="G57" s="122"/>
      <c r="H57" s="19"/>
      <c r="I57" s="21"/>
      <c r="J57" s="50" t="s">
        <v>1</v>
      </c>
      <c r="K57" s="22"/>
      <c r="L57" s="22"/>
      <c r="M57" s="23"/>
      <c r="N57" s="23"/>
      <c r="O57" s="22"/>
      <c r="P57" s="22"/>
      <c r="Q57" s="22"/>
      <c r="R57" s="22"/>
      <c r="V57" s="22"/>
      <c r="W57" s="22"/>
    </row>
    <row r="58" spans="1:23" ht="13.5" customHeight="1" x14ac:dyDescent="0.25">
      <c r="A58" s="123" t="s">
        <v>188</v>
      </c>
      <c r="B58" s="124"/>
      <c r="C58" s="125" t="s">
        <v>23</v>
      </c>
      <c r="D58" s="149" t="s">
        <v>472</v>
      </c>
      <c r="E58" s="23"/>
      <c r="F58" s="123" t="s">
        <v>438</v>
      </c>
      <c r="G58" s="150"/>
      <c r="H58" s="124"/>
      <c r="I58" s="125" t="s">
        <v>47</v>
      </c>
      <c r="J58" s="149" t="s">
        <v>472</v>
      </c>
      <c r="K58" s="22"/>
      <c r="L58" s="22"/>
      <c r="M58" s="23"/>
      <c r="N58" s="23"/>
      <c r="O58" s="22"/>
      <c r="P58" s="22"/>
      <c r="Q58" s="22"/>
      <c r="R58" s="22"/>
      <c r="V58" s="22"/>
      <c r="W58" s="22"/>
    </row>
    <row r="59" spans="1:23" ht="13.5" customHeight="1" x14ac:dyDescent="0.25">
      <c r="A59" s="123" t="s">
        <v>189</v>
      </c>
      <c r="B59" s="124"/>
      <c r="C59" s="125" t="s">
        <v>23</v>
      </c>
      <c r="D59" s="149" t="s">
        <v>472</v>
      </c>
      <c r="E59" s="23"/>
      <c r="F59" s="123" t="s">
        <v>439</v>
      </c>
      <c r="G59" s="150"/>
      <c r="H59" s="124"/>
      <c r="I59" s="125" t="s">
        <v>47</v>
      </c>
      <c r="J59" s="149" t="s">
        <v>472</v>
      </c>
      <c r="K59" s="22"/>
      <c r="L59" s="22"/>
      <c r="M59" s="23"/>
      <c r="N59" s="23"/>
      <c r="O59" s="22"/>
      <c r="P59" s="22"/>
      <c r="Q59" s="22"/>
      <c r="R59" s="22"/>
      <c r="V59" s="22"/>
      <c r="W59" s="22"/>
    </row>
    <row r="60" spans="1:23" ht="13.5" customHeight="1" x14ac:dyDescent="0.25">
      <c r="A60" s="123" t="s">
        <v>190</v>
      </c>
      <c r="B60" s="124"/>
      <c r="C60" s="125" t="s">
        <v>23</v>
      </c>
      <c r="D60" s="149" t="s">
        <v>472</v>
      </c>
      <c r="E60" s="23"/>
      <c r="F60" s="123" t="s">
        <v>440</v>
      </c>
      <c r="G60" s="150"/>
      <c r="H60" s="124"/>
      <c r="I60" s="125" t="s">
        <v>47</v>
      </c>
      <c r="J60" s="149" t="s">
        <v>472</v>
      </c>
      <c r="K60" s="22"/>
      <c r="L60" s="22"/>
      <c r="M60" s="23"/>
      <c r="N60" s="23"/>
      <c r="O60" s="22"/>
      <c r="P60" s="22"/>
      <c r="Q60" s="22"/>
      <c r="R60" s="22"/>
      <c r="V60" s="22"/>
      <c r="W60" s="22"/>
    </row>
    <row r="61" spans="1:23" ht="13.5" customHeight="1" x14ac:dyDescent="0.25">
      <c r="A61" s="123" t="s">
        <v>191</v>
      </c>
      <c r="B61" s="124"/>
      <c r="C61" s="125" t="s">
        <v>23</v>
      </c>
      <c r="D61" s="149" t="s">
        <v>472</v>
      </c>
      <c r="E61" s="23"/>
      <c r="F61" s="123" t="s">
        <v>441</v>
      </c>
      <c r="G61" s="150"/>
      <c r="H61" s="124"/>
      <c r="I61" s="125" t="s">
        <v>47</v>
      </c>
      <c r="J61" s="149" t="s">
        <v>472</v>
      </c>
      <c r="K61" s="22"/>
      <c r="L61" s="22"/>
      <c r="M61" s="23"/>
      <c r="N61" s="23"/>
      <c r="O61" s="22"/>
      <c r="P61" s="22"/>
      <c r="Q61" s="22"/>
      <c r="R61" s="22"/>
      <c r="V61" s="22"/>
      <c r="W61" s="22"/>
    </row>
    <row r="62" spans="1:23" ht="13.5" customHeight="1" x14ac:dyDescent="0.25">
      <c r="A62" s="123" t="s">
        <v>192</v>
      </c>
      <c r="B62" s="124"/>
      <c r="C62" s="125" t="s">
        <v>23</v>
      </c>
      <c r="D62" s="149" t="s">
        <v>472</v>
      </c>
      <c r="E62" s="23"/>
      <c r="F62" s="123" t="s">
        <v>442</v>
      </c>
      <c r="G62" s="150"/>
      <c r="H62" s="124"/>
      <c r="I62" s="125" t="s">
        <v>47</v>
      </c>
      <c r="J62" s="149" t="s">
        <v>472</v>
      </c>
      <c r="K62" s="22"/>
      <c r="L62" s="22"/>
      <c r="M62" s="23"/>
      <c r="N62" s="23"/>
      <c r="O62" s="22"/>
      <c r="P62" s="22"/>
      <c r="Q62" s="22"/>
      <c r="R62" s="22"/>
      <c r="V62" s="22"/>
      <c r="W62" s="22"/>
    </row>
    <row r="63" spans="1:23" ht="13.5" customHeight="1" x14ac:dyDescent="0.25">
      <c r="A63" s="123" t="s">
        <v>193</v>
      </c>
      <c r="B63" s="124"/>
      <c r="C63" s="125" t="s">
        <v>23</v>
      </c>
      <c r="D63" s="149" t="s">
        <v>472</v>
      </c>
      <c r="E63" s="23"/>
      <c r="F63" s="123" t="s">
        <v>443</v>
      </c>
      <c r="G63" s="150"/>
      <c r="H63" s="124"/>
      <c r="I63" s="125" t="s">
        <v>47</v>
      </c>
      <c r="J63" s="149" t="s">
        <v>472</v>
      </c>
      <c r="K63" s="22"/>
      <c r="L63" s="22"/>
      <c r="M63" s="23"/>
      <c r="N63" s="23"/>
      <c r="O63" s="22"/>
      <c r="P63" s="22"/>
      <c r="Q63" s="22"/>
      <c r="R63" s="22"/>
      <c r="V63" s="22"/>
      <c r="W63" s="22"/>
    </row>
    <row r="64" spans="1:23" ht="13.5" customHeight="1" x14ac:dyDescent="0.25">
      <c r="A64" s="123" t="s">
        <v>194</v>
      </c>
      <c r="B64" s="124"/>
      <c r="C64" s="125" t="s">
        <v>23</v>
      </c>
      <c r="D64" s="149" t="s">
        <v>472</v>
      </c>
      <c r="E64" s="23"/>
      <c r="F64" s="123" t="s">
        <v>444</v>
      </c>
      <c r="G64" s="150"/>
      <c r="H64" s="124"/>
      <c r="I64" s="125" t="s">
        <v>47</v>
      </c>
      <c r="J64" s="149" t="s">
        <v>472</v>
      </c>
      <c r="K64" s="22"/>
      <c r="L64" s="22"/>
      <c r="M64" s="23"/>
      <c r="N64" s="23"/>
      <c r="O64" s="22"/>
      <c r="P64" s="22"/>
      <c r="Q64" s="22"/>
      <c r="R64" s="22"/>
      <c r="V64" s="22"/>
      <c r="W64" s="22"/>
    </row>
    <row r="65" spans="1:23" ht="13.5" customHeight="1" x14ac:dyDescent="0.25">
      <c r="A65" s="123" t="s">
        <v>195</v>
      </c>
      <c r="B65" s="124"/>
      <c r="C65" s="125" t="s">
        <v>23</v>
      </c>
      <c r="D65" s="149" t="s">
        <v>472</v>
      </c>
      <c r="E65" s="23"/>
      <c r="F65" s="123" t="s">
        <v>445</v>
      </c>
      <c r="G65" s="150"/>
      <c r="H65" s="124"/>
      <c r="I65" s="125" t="s">
        <v>47</v>
      </c>
      <c r="J65" s="149" t="s">
        <v>472</v>
      </c>
      <c r="K65" s="22"/>
      <c r="L65" s="22"/>
      <c r="M65" s="133"/>
      <c r="N65" s="23"/>
      <c r="O65" s="22"/>
      <c r="P65" s="22"/>
      <c r="Q65" s="22"/>
      <c r="R65" s="22"/>
      <c r="V65" s="22"/>
      <c r="W65" s="22"/>
    </row>
    <row r="66" spans="1:23" ht="13.5" customHeight="1" x14ac:dyDescent="0.25">
      <c r="A66" s="123" t="s">
        <v>196</v>
      </c>
      <c r="B66" s="124"/>
      <c r="C66" s="125" t="s">
        <v>23</v>
      </c>
      <c r="D66" s="149" t="s">
        <v>472</v>
      </c>
      <c r="E66" s="26"/>
      <c r="F66" s="123" t="s">
        <v>446</v>
      </c>
      <c r="G66" s="150"/>
      <c r="H66" s="124"/>
      <c r="I66" s="125" t="s">
        <v>47</v>
      </c>
      <c r="J66" s="149" t="s">
        <v>472</v>
      </c>
      <c r="K66" s="22"/>
      <c r="L66" s="22"/>
      <c r="M66" s="22"/>
      <c r="N66" s="22"/>
      <c r="O66" s="22"/>
      <c r="P66" s="22"/>
      <c r="Q66" s="22"/>
      <c r="R66" s="22"/>
      <c r="V66" s="22"/>
      <c r="W66" s="22"/>
    </row>
    <row r="67" spans="1:23" ht="13.5" customHeight="1" x14ac:dyDescent="0.25">
      <c r="A67" s="123" t="s">
        <v>197</v>
      </c>
      <c r="B67" s="124"/>
      <c r="C67" s="125" t="s">
        <v>23</v>
      </c>
      <c r="D67" s="149" t="s">
        <v>472</v>
      </c>
      <c r="E67" s="27"/>
      <c r="F67" s="27"/>
      <c r="I67" s="126"/>
      <c r="J67" s="127"/>
      <c r="K67" s="23"/>
      <c r="L67" s="22"/>
      <c r="M67" s="22"/>
      <c r="N67" s="22"/>
      <c r="O67" s="22"/>
      <c r="P67" s="22"/>
      <c r="Q67" s="22"/>
      <c r="R67" s="22"/>
      <c r="V67" s="22"/>
      <c r="W67" s="22"/>
    </row>
    <row r="68" spans="1:23" s="1" customFormat="1" ht="21" customHeight="1" x14ac:dyDescent="0.25">
      <c r="A68" s="55"/>
      <c r="B68" s="55"/>
      <c r="C68" s="55"/>
      <c r="D68" s="56"/>
      <c r="E68" s="57"/>
      <c r="F68" s="57"/>
      <c r="G68" s="58"/>
      <c r="H68" s="105"/>
      <c r="I68" s="58"/>
      <c r="J68" s="171" t="str">
        <f>IF(J1="","",J1)</f>
        <v/>
      </c>
    </row>
    <row r="69" spans="1:23" s="1" customFormat="1" ht="15" x14ac:dyDescent="0.25">
      <c r="A69" s="55"/>
      <c r="B69" s="55"/>
      <c r="C69" s="55"/>
      <c r="D69" s="56"/>
      <c r="E69" s="57"/>
      <c r="F69" s="57"/>
      <c r="G69" s="58"/>
      <c r="H69" s="105"/>
      <c r="I69" s="58"/>
      <c r="J69" s="171"/>
    </row>
    <row r="70" spans="1:23" s="1" customFormat="1" ht="15" x14ac:dyDescent="0.25">
      <c r="A70" s="55"/>
      <c r="B70" s="55"/>
      <c r="C70" s="55"/>
      <c r="D70" s="56"/>
      <c r="E70" s="57"/>
      <c r="F70" s="57"/>
      <c r="G70" s="58"/>
      <c r="H70" s="105"/>
      <c r="I70" s="58"/>
      <c r="J70" s="41"/>
      <c r="K70" s="13"/>
    </row>
    <row r="71" spans="1:23" s="1" customFormat="1" ht="2.25" customHeight="1" x14ac:dyDescent="0.25">
      <c r="A71" s="59"/>
      <c r="B71" s="59"/>
      <c r="C71" s="59"/>
      <c r="D71" s="60"/>
      <c r="E71" s="61"/>
      <c r="F71" s="61"/>
      <c r="G71" s="61"/>
      <c r="H71" s="61"/>
      <c r="I71" s="61"/>
      <c r="J71" s="61"/>
      <c r="K71" s="4"/>
    </row>
    <row r="72" spans="1:23" s="9" customFormat="1" ht="15.75" customHeight="1" x14ac:dyDescent="0.25">
      <c r="A72" s="42"/>
      <c r="B72" s="62"/>
      <c r="C72" s="62"/>
      <c r="D72" s="63"/>
      <c r="E72" s="42"/>
      <c r="F72" s="42"/>
      <c r="G72" s="43"/>
      <c r="H72" s="43"/>
      <c r="I72" s="62"/>
      <c r="J72" s="63"/>
      <c r="K72" s="12"/>
      <c r="L72" s="1"/>
      <c r="M72" s="12"/>
    </row>
    <row r="73" spans="1:23" s="1" customFormat="1" ht="3" customHeight="1" x14ac:dyDescent="0.25">
      <c r="A73" s="59"/>
      <c r="B73" s="64"/>
      <c r="C73" s="64"/>
      <c r="D73" s="65"/>
      <c r="E73" s="55"/>
      <c r="F73" s="55"/>
      <c r="G73" s="66"/>
      <c r="H73" s="66"/>
      <c r="I73" s="66"/>
      <c r="J73" s="67"/>
      <c r="K73" s="13"/>
      <c r="L73" s="9"/>
      <c r="N73" s="13"/>
    </row>
    <row r="74" spans="1:23" s="1" customFormat="1" ht="3.95" customHeight="1" x14ac:dyDescent="0.25">
      <c r="A74" s="55"/>
      <c r="B74" s="68"/>
      <c r="C74" s="68"/>
      <c r="D74" s="69"/>
      <c r="E74" s="68"/>
      <c r="F74" s="68"/>
      <c r="G74" s="68"/>
      <c r="H74" s="68"/>
      <c r="I74" s="68"/>
      <c r="J74" s="69"/>
      <c r="K74" s="96"/>
      <c r="L74" s="75"/>
      <c r="N74" s="13"/>
    </row>
    <row r="75" spans="1:23" s="9" customFormat="1" ht="15" customHeight="1" x14ac:dyDescent="0.2">
      <c r="A75" s="62" t="s">
        <v>0</v>
      </c>
      <c r="B75" s="143" t="str">
        <f>IF(B8="","",B8)</f>
        <v/>
      </c>
      <c r="C75" s="117" t="s">
        <v>425</v>
      </c>
      <c r="E75" s="117"/>
      <c r="F75" s="184" t="str">
        <f>IF(F8="","",F8)</f>
        <v/>
      </c>
      <c r="G75" s="185"/>
      <c r="H75" s="118" t="s">
        <v>422</v>
      </c>
      <c r="I75" s="119"/>
      <c r="J75" s="120" t="str">
        <f>IF(J8="","",J8)</f>
        <v/>
      </c>
      <c r="K75" s="75"/>
    </row>
    <row r="76" spans="1:23" s="9" customFormat="1" ht="13.5" customHeight="1" x14ac:dyDescent="0.2">
      <c r="A76" s="62"/>
      <c r="B76" s="144" t="str">
        <f>IF(B9="","",B9)</f>
        <v/>
      </c>
      <c r="C76" s="121" t="s">
        <v>140</v>
      </c>
      <c r="E76" s="121"/>
      <c r="F76" s="184" t="str">
        <f>IF(F9="","",F9)</f>
        <v/>
      </c>
      <c r="G76" s="185"/>
      <c r="H76" s="177" t="str">
        <f>IF(H9="","",H9)</f>
        <v/>
      </c>
      <c r="I76" s="178"/>
      <c r="J76" s="179"/>
    </row>
    <row r="77" spans="1:23" s="1" customFormat="1" ht="6" customHeight="1" x14ac:dyDescent="0.25">
      <c r="A77" s="70"/>
      <c r="B77" s="70"/>
      <c r="C77" s="70"/>
      <c r="D77" s="71"/>
      <c r="E77" s="70"/>
      <c r="F77" s="70"/>
      <c r="G77" s="70"/>
      <c r="H77" s="70"/>
      <c r="I77" s="72"/>
      <c r="J77" s="71"/>
      <c r="K77" s="9"/>
    </row>
    <row r="78" spans="1:23" ht="13.5" customHeight="1" x14ac:dyDescent="0.2">
      <c r="A78" s="53" t="s">
        <v>48</v>
      </c>
      <c r="B78" s="54"/>
      <c r="C78" s="54"/>
      <c r="D78" s="50" t="s">
        <v>1</v>
      </c>
      <c r="E78" s="44"/>
      <c r="F78" s="123" t="s">
        <v>202</v>
      </c>
      <c r="G78" s="124"/>
      <c r="H78" s="124"/>
      <c r="I78" s="125" t="s">
        <v>53</v>
      </c>
      <c r="J78" s="149" t="s">
        <v>472</v>
      </c>
      <c r="K78" s="17"/>
      <c r="L78" s="76"/>
      <c r="M78" s="77"/>
      <c r="N78" s="78"/>
      <c r="O78" s="34"/>
      <c r="Q78" s="35"/>
      <c r="R78" s="22"/>
      <c r="V78" s="22"/>
      <c r="W78" s="22"/>
    </row>
    <row r="79" spans="1:23" ht="13.5" customHeight="1" x14ac:dyDescent="0.2">
      <c r="A79" s="164" t="s">
        <v>50</v>
      </c>
      <c r="B79" s="165"/>
      <c r="C79" s="168" t="s">
        <v>51</v>
      </c>
      <c r="D79" s="172" t="s">
        <v>472</v>
      </c>
      <c r="F79" s="28" t="s">
        <v>65</v>
      </c>
      <c r="G79" s="31"/>
      <c r="H79" s="29"/>
      <c r="I79" s="30" t="s">
        <v>53</v>
      </c>
      <c r="J79" s="52"/>
      <c r="K79" s="76"/>
      <c r="L79" s="22"/>
      <c r="M79" s="23"/>
      <c r="N79" s="78"/>
      <c r="O79" s="34"/>
      <c r="Q79" s="35"/>
      <c r="R79" s="22"/>
      <c r="V79" s="22"/>
      <c r="W79" s="22"/>
    </row>
    <row r="80" spans="1:23" ht="13.5" customHeight="1" x14ac:dyDescent="0.25">
      <c r="A80" s="166"/>
      <c r="B80" s="167"/>
      <c r="C80" s="169"/>
      <c r="D80" s="173"/>
      <c r="E80" s="23"/>
      <c r="F80" s="28" t="s">
        <v>463</v>
      </c>
      <c r="G80" s="31"/>
      <c r="H80" s="29"/>
      <c r="I80" s="30" t="s">
        <v>53</v>
      </c>
      <c r="J80" s="52"/>
      <c r="K80" s="34"/>
      <c r="L80" s="22"/>
      <c r="M80" s="23"/>
      <c r="N80" s="78"/>
      <c r="O80" s="34"/>
      <c r="Q80" s="35"/>
      <c r="R80" s="22"/>
      <c r="V80" s="22"/>
      <c r="W80" s="22"/>
    </row>
    <row r="81" spans="1:23" ht="13.5" customHeight="1" x14ac:dyDescent="0.25">
      <c r="A81" s="123" t="s">
        <v>54</v>
      </c>
      <c r="B81" s="124"/>
      <c r="C81" s="125" t="s">
        <v>51</v>
      </c>
      <c r="D81" s="149" t="s">
        <v>472</v>
      </c>
      <c r="E81" s="23"/>
      <c r="F81" s="28" t="s">
        <v>68</v>
      </c>
      <c r="G81" s="31"/>
      <c r="H81" s="29"/>
      <c r="I81" s="30" t="s">
        <v>53</v>
      </c>
      <c r="J81" s="52"/>
      <c r="K81" s="22"/>
      <c r="L81" s="22"/>
      <c r="M81" s="23"/>
      <c r="N81" s="78"/>
      <c r="O81" s="34"/>
      <c r="Q81" s="35"/>
      <c r="R81" s="22"/>
      <c r="V81" s="22"/>
      <c r="W81" s="22"/>
    </row>
    <row r="82" spans="1:23" ht="13.5" customHeight="1" x14ac:dyDescent="0.25">
      <c r="A82" s="123" t="s">
        <v>56</v>
      </c>
      <c r="B82" s="124"/>
      <c r="C82" s="125" t="s">
        <v>51</v>
      </c>
      <c r="D82" s="149" t="s">
        <v>472</v>
      </c>
      <c r="E82" s="23"/>
      <c r="F82" s="28" t="s">
        <v>70</v>
      </c>
      <c r="G82" s="31"/>
      <c r="H82" s="29"/>
      <c r="I82" s="30" t="s">
        <v>53</v>
      </c>
      <c r="J82" s="52"/>
      <c r="K82" s="22"/>
      <c r="L82" s="22"/>
      <c r="M82" s="23"/>
      <c r="N82" s="78"/>
      <c r="O82" s="34"/>
      <c r="Q82" s="35"/>
      <c r="R82" s="22"/>
      <c r="V82" s="22"/>
      <c r="W82" s="22"/>
    </row>
    <row r="83" spans="1:23" ht="13.5" customHeight="1" x14ac:dyDescent="0.25">
      <c r="A83" s="123" t="s">
        <v>58</v>
      </c>
      <c r="B83" s="124"/>
      <c r="C83" s="125" t="s">
        <v>51</v>
      </c>
      <c r="D83" s="149" t="s">
        <v>472</v>
      </c>
      <c r="E83" s="23"/>
      <c r="F83" s="28" t="s">
        <v>71</v>
      </c>
      <c r="G83" s="31"/>
      <c r="H83" s="29"/>
      <c r="I83" s="30" t="s">
        <v>53</v>
      </c>
      <c r="J83" s="52"/>
      <c r="K83" s="22"/>
      <c r="L83" s="22"/>
      <c r="M83" s="23"/>
      <c r="N83" s="78"/>
      <c r="O83" s="34"/>
      <c r="Q83" s="35"/>
      <c r="R83" s="22"/>
      <c r="V83" s="22"/>
      <c r="W83" s="22"/>
    </row>
    <row r="84" spans="1:23" ht="13.5" customHeight="1" x14ac:dyDescent="0.25">
      <c r="A84" s="123" t="s">
        <v>60</v>
      </c>
      <c r="B84" s="124"/>
      <c r="C84" s="125" t="s">
        <v>51</v>
      </c>
      <c r="D84" s="149" t="s">
        <v>472</v>
      </c>
      <c r="E84" s="23"/>
      <c r="F84" s="123" t="s">
        <v>204</v>
      </c>
      <c r="G84" s="124"/>
      <c r="H84" s="124"/>
      <c r="I84" s="125" t="s">
        <v>53</v>
      </c>
      <c r="J84" s="149" t="s">
        <v>472</v>
      </c>
      <c r="K84" s="134"/>
      <c r="L84" s="22"/>
      <c r="M84" s="23"/>
      <c r="N84" s="23"/>
      <c r="O84" s="22"/>
      <c r="P84" s="22"/>
      <c r="Q84" s="22"/>
      <c r="R84" s="22"/>
      <c r="V84" s="22"/>
      <c r="W84" s="22"/>
    </row>
    <row r="85" spans="1:23" ht="13.5" customHeight="1" x14ac:dyDescent="0.25">
      <c r="A85" s="123" t="s">
        <v>55</v>
      </c>
      <c r="B85" s="124"/>
      <c r="C85" s="125" t="s">
        <v>51</v>
      </c>
      <c r="D85" s="149" t="s">
        <v>472</v>
      </c>
      <c r="E85" s="23"/>
      <c r="F85" s="28" t="s">
        <v>73</v>
      </c>
      <c r="G85" s="31"/>
      <c r="H85" s="29"/>
      <c r="I85" s="30" t="s">
        <v>53</v>
      </c>
      <c r="J85" s="52"/>
      <c r="K85" s="22"/>
      <c r="L85" s="22"/>
      <c r="M85" s="23"/>
      <c r="N85" s="23"/>
      <c r="O85" s="22"/>
      <c r="P85" s="22"/>
      <c r="Q85" s="22"/>
      <c r="R85" s="22"/>
      <c r="V85" s="22"/>
      <c r="W85" s="22"/>
    </row>
    <row r="86" spans="1:23" ht="13.5" customHeight="1" x14ac:dyDescent="0.25">
      <c r="A86" s="123" t="s">
        <v>63</v>
      </c>
      <c r="B86" s="124"/>
      <c r="C86" s="125" t="s">
        <v>51</v>
      </c>
      <c r="D86" s="149" t="s">
        <v>472</v>
      </c>
      <c r="E86" s="23"/>
      <c r="F86" s="28" t="s">
        <v>74</v>
      </c>
      <c r="G86" s="31"/>
      <c r="H86" s="29"/>
      <c r="I86" s="30" t="s">
        <v>53</v>
      </c>
      <c r="J86" s="52"/>
      <c r="K86" s="22"/>
      <c r="L86" s="22"/>
      <c r="M86" s="23"/>
      <c r="N86" s="23"/>
      <c r="O86" s="22"/>
      <c r="P86" s="22"/>
      <c r="Q86" s="22"/>
      <c r="R86" s="22"/>
      <c r="V86" s="22"/>
      <c r="W86" s="22"/>
    </row>
    <row r="87" spans="1:23" ht="13.5" customHeight="1" x14ac:dyDescent="0.25">
      <c r="A87" s="123" t="s">
        <v>201</v>
      </c>
      <c r="B87" s="124"/>
      <c r="C87" s="125" t="s">
        <v>51</v>
      </c>
      <c r="D87" s="149" t="s">
        <v>472</v>
      </c>
      <c r="E87" s="23"/>
      <c r="F87" s="123" t="s">
        <v>206</v>
      </c>
      <c r="G87" s="124"/>
      <c r="H87" s="124"/>
      <c r="I87" s="125" t="s">
        <v>53</v>
      </c>
      <c r="J87" s="149" t="s">
        <v>472</v>
      </c>
      <c r="K87" s="22"/>
      <c r="L87" s="22"/>
      <c r="M87" s="23"/>
      <c r="N87" s="23"/>
      <c r="O87" s="22"/>
      <c r="P87" s="22"/>
      <c r="Q87" s="22"/>
      <c r="R87" s="22"/>
      <c r="V87" s="22"/>
      <c r="W87" s="22"/>
    </row>
    <row r="88" spans="1:23" ht="13.5" customHeight="1" x14ac:dyDescent="0.25">
      <c r="A88" s="123" t="s">
        <v>64</v>
      </c>
      <c r="B88" s="124"/>
      <c r="C88" s="125" t="s">
        <v>51</v>
      </c>
      <c r="D88" s="149" t="s">
        <v>472</v>
      </c>
      <c r="E88" s="23"/>
      <c r="F88" s="123" t="s">
        <v>207</v>
      </c>
      <c r="G88" s="124"/>
      <c r="H88" s="124"/>
      <c r="I88" s="125" t="s">
        <v>53</v>
      </c>
      <c r="J88" s="149" t="s">
        <v>472</v>
      </c>
      <c r="K88" s="22"/>
      <c r="L88" s="22"/>
      <c r="M88" s="23"/>
      <c r="N88" s="23"/>
      <c r="O88" s="22"/>
      <c r="P88" s="22"/>
      <c r="Q88" s="22"/>
      <c r="R88" s="22"/>
      <c r="V88" s="22"/>
      <c r="W88" s="22"/>
    </row>
    <row r="89" spans="1:23" ht="13.5" customHeight="1" x14ac:dyDescent="0.25">
      <c r="A89" s="123" t="s">
        <v>66</v>
      </c>
      <c r="B89" s="124"/>
      <c r="C89" s="125" t="s">
        <v>51</v>
      </c>
      <c r="D89" s="149" t="s">
        <v>472</v>
      </c>
      <c r="E89" s="23"/>
      <c r="F89" s="123" t="s">
        <v>78</v>
      </c>
      <c r="G89" s="124"/>
      <c r="H89" s="124"/>
      <c r="I89" s="125" t="s">
        <v>53</v>
      </c>
      <c r="J89" s="149" t="s">
        <v>472</v>
      </c>
      <c r="K89" s="22"/>
      <c r="L89" s="22"/>
      <c r="M89" s="23"/>
      <c r="N89" s="23"/>
      <c r="O89" s="22"/>
      <c r="P89" s="22"/>
      <c r="Q89" s="22"/>
      <c r="R89" s="22"/>
      <c r="V89" s="22"/>
      <c r="W89" s="22"/>
    </row>
    <row r="90" spans="1:23" ht="13.5" customHeight="1" x14ac:dyDescent="0.25">
      <c r="A90" s="123" t="s">
        <v>67</v>
      </c>
      <c r="B90" s="124"/>
      <c r="C90" s="125" t="s">
        <v>51</v>
      </c>
      <c r="D90" s="149" t="s">
        <v>472</v>
      </c>
      <c r="E90" s="23"/>
      <c r="F90" s="73" t="s">
        <v>448</v>
      </c>
      <c r="G90" s="74"/>
      <c r="H90" s="74"/>
      <c r="I90" s="74"/>
      <c r="J90" s="50" t="s">
        <v>1</v>
      </c>
      <c r="K90" s="22"/>
      <c r="L90" s="22"/>
      <c r="M90" s="23"/>
      <c r="N90" s="23"/>
      <c r="O90" s="22"/>
      <c r="P90" s="22"/>
      <c r="Q90" s="22"/>
      <c r="R90" s="22"/>
      <c r="V90" s="22"/>
      <c r="W90" s="22"/>
    </row>
    <row r="91" spans="1:23" ht="13.5" customHeight="1" x14ac:dyDescent="0.25">
      <c r="A91" s="123" t="s">
        <v>69</v>
      </c>
      <c r="B91" s="124"/>
      <c r="C91" s="125" t="s">
        <v>51</v>
      </c>
      <c r="D91" s="149" t="s">
        <v>472</v>
      </c>
      <c r="E91" s="23"/>
      <c r="F91" s="123" t="s">
        <v>453</v>
      </c>
      <c r="G91" s="124"/>
      <c r="H91" s="124"/>
      <c r="I91" s="125" t="s">
        <v>449</v>
      </c>
      <c r="J91" s="149" t="s">
        <v>472</v>
      </c>
      <c r="K91" s="22"/>
      <c r="L91" s="22"/>
      <c r="M91" s="23"/>
      <c r="N91" s="23"/>
      <c r="O91" s="22"/>
      <c r="P91" s="22"/>
      <c r="Q91" s="22"/>
      <c r="R91" s="22"/>
      <c r="V91" s="22"/>
      <c r="W91" s="22"/>
    </row>
    <row r="92" spans="1:23" ht="13.5" customHeight="1" x14ac:dyDescent="0.25">
      <c r="A92" s="123" t="s">
        <v>59</v>
      </c>
      <c r="B92" s="124"/>
      <c r="C92" s="125" t="s">
        <v>51</v>
      </c>
      <c r="D92" s="149" t="s">
        <v>472</v>
      </c>
      <c r="E92" s="23"/>
      <c r="F92" s="123" t="s">
        <v>454</v>
      </c>
      <c r="G92" s="124"/>
      <c r="H92" s="124"/>
      <c r="I92" s="125" t="s">
        <v>449</v>
      </c>
      <c r="J92" s="149" t="s">
        <v>472</v>
      </c>
      <c r="K92" s="22"/>
      <c r="L92" s="22"/>
      <c r="M92" s="23"/>
      <c r="N92" s="23"/>
      <c r="O92" s="22"/>
      <c r="P92" s="22"/>
      <c r="Q92" s="22"/>
      <c r="R92" s="22"/>
      <c r="V92" s="22"/>
      <c r="W92" s="22"/>
    </row>
    <row r="93" spans="1:23" ht="13.5" customHeight="1" x14ac:dyDescent="0.25">
      <c r="A93" s="123" t="s">
        <v>72</v>
      </c>
      <c r="B93" s="124"/>
      <c r="C93" s="125" t="s">
        <v>51</v>
      </c>
      <c r="D93" s="149" t="s">
        <v>472</v>
      </c>
      <c r="E93" s="23"/>
      <c r="F93" s="123" t="s">
        <v>455</v>
      </c>
      <c r="G93" s="124"/>
      <c r="H93" s="124"/>
      <c r="I93" s="125" t="s">
        <v>449</v>
      </c>
      <c r="J93" s="149" t="s">
        <v>472</v>
      </c>
      <c r="K93" s="22"/>
      <c r="L93" s="22"/>
      <c r="M93" s="23"/>
      <c r="N93" s="23"/>
      <c r="O93" s="22"/>
      <c r="P93" s="22"/>
      <c r="Q93" s="22"/>
      <c r="R93" s="22"/>
      <c r="V93" s="22"/>
      <c r="W93" s="22"/>
    </row>
    <row r="94" spans="1:23" ht="13.5" customHeight="1" x14ac:dyDescent="0.25">
      <c r="A94" s="123" t="s">
        <v>205</v>
      </c>
      <c r="B94" s="124"/>
      <c r="C94" s="125" t="s">
        <v>51</v>
      </c>
      <c r="D94" s="149" t="s">
        <v>472</v>
      </c>
      <c r="E94" s="23"/>
      <c r="F94" s="28" t="s">
        <v>456</v>
      </c>
      <c r="G94" s="31"/>
      <c r="H94" s="29"/>
      <c r="I94" s="30" t="s">
        <v>449</v>
      </c>
      <c r="J94" s="52"/>
      <c r="K94" s="22"/>
      <c r="L94" s="22"/>
      <c r="M94" s="23"/>
      <c r="N94" s="23"/>
      <c r="O94" s="22"/>
      <c r="P94" s="22"/>
      <c r="Q94" s="22"/>
      <c r="R94" s="22"/>
      <c r="V94" s="22"/>
      <c r="W94" s="22"/>
    </row>
    <row r="95" spans="1:23" ht="13.5" customHeight="1" x14ac:dyDescent="0.25">
      <c r="A95" s="123" t="s">
        <v>75</v>
      </c>
      <c r="B95" s="124"/>
      <c r="C95" s="125" t="s">
        <v>51</v>
      </c>
      <c r="D95" s="149" t="s">
        <v>472</v>
      </c>
      <c r="E95" s="23"/>
      <c r="F95" s="73" t="s">
        <v>208</v>
      </c>
      <c r="G95" s="74"/>
      <c r="H95" s="74"/>
      <c r="I95" s="74"/>
      <c r="J95" s="50" t="s">
        <v>1</v>
      </c>
      <c r="K95" s="22"/>
      <c r="L95" s="22"/>
      <c r="M95" s="23"/>
      <c r="N95" s="23"/>
      <c r="O95" s="22"/>
      <c r="P95" s="22"/>
      <c r="Q95" s="22"/>
      <c r="R95" s="22"/>
      <c r="V95" s="22"/>
      <c r="W95" s="22"/>
    </row>
    <row r="96" spans="1:23" ht="13.5" customHeight="1" x14ac:dyDescent="0.25">
      <c r="A96" s="123" t="s">
        <v>76</v>
      </c>
      <c r="B96" s="124"/>
      <c r="C96" s="125" t="s">
        <v>51</v>
      </c>
      <c r="D96" s="149" t="s">
        <v>472</v>
      </c>
      <c r="E96" s="23"/>
      <c r="F96" s="123" t="s">
        <v>83</v>
      </c>
      <c r="G96" s="124"/>
      <c r="H96" s="124"/>
      <c r="I96" s="125" t="s">
        <v>84</v>
      </c>
      <c r="J96" s="149" t="s">
        <v>472</v>
      </c>
      <c r="K96" s="22"/>
      <c r="L96" s="22"/>
      <c r="M96" s="23"/>
      <c r="N96" s="23"/>
      <c r="O96" s="22"/>
      <c r="P96" s="22"/>
      <c r="Q96" s="22"/>
      <c r="R96" s="22"/>
      <c r="V96" s="22"/>
      <c r="W96" s="22"/>
    </row>
    <row r="97" spans="1:36" ht="13.5" customHeight="1" x14ac:dyDescent="0.25">
      <c r="A97" s="123" t="s">
        <v>77</v>
      </c>
      <c r="B97" s="124"/>
      <c r="C97" s="125" t="s">
        <v>51</v>
      </c>
      <c r="D97" s="149" t="s">
        <v>472</v>
      </c>
      <c r="E97" s="23"/>
      <c r="F97" s="123" t="s">
        <v>85</v>
      </c>
      <c r="G97" s="124"/>
      <c r="H97" s="124"/>
      <c r="I97" s="125" t="s">
        <v>84</v>
      </c>
      <c r="J97" s="149" t="s">
        <v>472</v>
      </c>
      <c r="K97" s="22"/>
      <c r="L97" s="22"/>
      <c r="M97" s="23"/>
      <c r="N97" s="23"/>
      <c r="O97" s="22"/>
      <c r="P97" s="22"/>
      <c r="Q97" s="22"/>
      <c r="R97" s="22"/>
      <c r="V97" s="22"/>
      <c r="W97" s="22"/>
    </row>
    <row r="98" spans="1:36" ht="13.5" customHeight="1" x14ac:dyDescent="0.25">
      <c r="A98" s="123" t="s">
        <v>79</v>
      </c>
      <c r="B98" s="124"/>
      <c r="C98" s="125" t="s">
        <v>51</v>
      </c>
      <c r="D98" s="149" t="s">
        <v>472</v>
      </c>
      <c r="E98" s="23"/>
      <c r="F98" s="28" t="s">
        <v>87</v>
      </c>
      <c r="G98" s="31"/>
      <c r="H98" s="29"/>
      <c r="I98" s="30" t="s">
        <v>84</v>
      </c>
      <c r="J98" s="52"/>
      <c r="K98" s="22"/>
      <c r="L98" s="22"/>
      <c r="M98" s="23"/>
      <c r="N98" s="23"/>
      <c r="O98" s="22"/>
      <c r="P98" s="22"/>
      <c r="Q98" s="22"/>
      <c r="R98" s="22"/>
      <c r="V98" s="22"/>
      <c r="W98" s="22"/>
    </row>
    <row r="99" spans="1:36" ht="13.5" customHeight="1" x14ac:dyDescent="0.25">
      <c r="A99" s="123" t="s">
        <v>80</v>
      </c>
      <c r="B99" s="124"/>
      <c r="C99" s="125" t="s">
        <v>51</v>
      </c>
      <c r="D99" s="149" t="s">
        <v>472</v>
      </c>
      <c r="E99" s="23"/>
      <c r="F99" s="123" t="s">
        <v>88</v>
      </c>
      <c r="G99" s="124"/>
      <c r="H99" s="124"/>
      <c r="I99" s="125" t="s">
        <v>84</v>
      </c>
      <c r="J99" s="149" t="s">
        <v>472</v>
      </c>
      <c r="K99" s="22"/>
      <c r="L99" s="22"/>
      <c r="M99" s="23"/>
      <c r="N99" s="23"/>
      <c r="O99" s="22"/>
      <c r="P99" s="22"/>
      <c r="Q99" s="22"/>
      <c r="R99" s="22"/>
      <c r="V99" s="22"/>
      <c r="W99" s="22"/>
    </row>
    <row r="100" spans="1:36" ht="13.5" customHeight="1" x14ac:dyDescent="0.25">
      <c r="A100" s="123" t="s">
        <v>81</v>
      </c>
      <c r="B100" s="124"/>
      <c r="C100" s="125" t="s">
        <v>51</v>
      </c>
      <c r="D100" s="149" t="s">
        <v>472</v>
      </c>
      <c r="E100" s="23"/>
      <c r="F100" s="123" t="s">
        <v>89</v>
      </c>
      <c r="G100" s="124"/>
      <c r="H100" s="124"/>
      <c r="I100" s="125" t="s">
        <v>84</v>
      </c>
      <c r="J100" s="149" t="s">
        <v>472</v>
      </c>
      <c r="K100" s="22"/>
      <c r="L100" s="22"/>
      <c r="M100" s="23"/>
      <c r="N100" s="23"/>
      <c r="O100" s="22"/>
      <c r="P100" s="22"/>
      <c r="Q100" s="22"/>
      <c r="R100" s="22"/>
      <c r="V100" s="22"/>
      <c r="W100" s="22"/>
    </row>
    <row r="101" spans="1:36" ht="13.5" customHeight="1" x14ac:dyDescent="0.25">
      <c r="A101" s="123" t="s">
        <v>82</v>
      </c>
      <c r="B101" s="124"/>
      <c r="C101" s="125" t="s">
        <v>51</v>
      </c>
      <c r="D101" s="149" t="s">
        <v>472</v>
      </c>
      <c r="E101" s="23"/>
      <c r="F101" s="123" t="s">
        <v>473</v>
      </c>
      <c r="G101" s="124"/>
      <c r="H101" s="124"/>
      <c r="I101" s="125" t="s">
        <v>84</v>
      </c>
      <c r="J101" s="149" t="s">
        <v>472</v>
      </c>
      <c r="K101" s="22"/>
      <c r="L101" s="22"/>
      <c r="N101" s="78"/>
      <c r="O101" s="34"/>
      <c r="P101" s="22"/>
      <c r="Q101" s="22"/>
      <c r="R101" s="22"/>
      <c r="V101" s="22"/>
      <c r="W101" s="22"/>
    </row>
    <row r="102" spans="1:36" ht="13.5" customHeight="1" x14ac:dyDescent="0.25">
      <c r="A102" s="123" t="s">
        <v>209</v>
      </c>
      <c r="B102" s="124"/>
      <c r="C102" s="125" t="s">
        <v>51</v>
      </c>
      <c r="D102" s="149" t="s">
        <v>472</v>
      </c>
      <c r="E102" s="23"/>
      <c r="F102" s="123" t="s">
        <v>474</v>
      </c>
      <c r="G102" s="124"/>
      <c r="H102" s="124"/>
      <c r="I102" s="125" t="s">
        <v>84</v>
      </c>
      <c r="J102" s="149" t="s">
        <v>472</v>
      </c>
      <c r="K102" s="22"/>
      <c r="L102" s="32"/>
      <c r="N102" s="78"/>
      <c r="O102" s="34"/>
      <c r="P102" s="22"/>
      <c r="Q102" s="22"/>
      <c r="R102" s="22"/>
      <c r="V102" s="22"/>
      <c r="W102" s="22"/>
      <c r="AH102" s="23"/>
      <c r="AI102" s="129"/>
      <c r="AJ102" s="128"/>
    </row>
    <row r="103" spans="1:36" ht="13.5" customHeight="1" x14ac:dyDescent="0.25">
      <c r="A103" s="123" t="s">
        <v>86</v>
      </c>
      <c r="B103" s="124"/>
      <c r="C103" s="125" t="s">
        <v>51</v>
      </c>
      <c r="D103" s="149" t="s">
        <v>472</v>
      </c>
      <c r="E103" s="27"/>
      <c r="F103" s="73" t="s">
        <v>450</v>
      </c>
      <c r="G103" s="74"/>
      <c r="H103" s="74"/>
      <c r="I103" s="74"/>
      <c r="J103" s="50" t="s">
        <v>1</v>
      </c>
      <c r="K103" s="22"/>
      <c r="L103" s="32"/>
      <c r="N103" s="78"/>
      <c r="O103" s="34"/>
      <c r="P103" s="22"/>
      <c r="Q103" s="22"/>
      <c r="R103" s="22"/>
      <c r="V103" s="22"/>
      <c r="W103" s="22"/>
    </row>
    <row r="104" spans="1:36" ht="13.5" customHeight="1" x14ac:dyDescent="0.25">
      <c r="A104" s="123" t="s">
        <v>210</v>
      </c>
      <c r="B104" s="124"/>
      <c r="C104" s="125" t="s">
        <v>51</v>
      </c>
      <c r="D104" s="149" t="s">
        <v>472</v>
      </c>
      <c r="E104" s="27"/>
      <c r="F104" s="123" t="s">
        <v>214</v>
      </c>
      <c r="G104" s="150"/>
      <c r="H104" s="124"/>
      <c r="I104" s="125" t="s">
        <v>95</v>
      </c>
      <c r="J104" s="149" t="s">
        <v>472</v>
      </c>
      <c r="K104" s="23"/>
      <c r="L104" s="32"/>
      <c r="N104" s="78"/>
      <c r="O104" s="34"/>
      <c r="P104" s="22"/>
      <c r="Q104" s="22"/>
      <c r="R104" s="22"/>
      <c r="V104" s="22"/>
      <c r="W104" s="22"/>
      <c r="AH104" s="151"/>
      <c r="AI104" s="151"/>
      <c r="AJ104" s="151"/>
    </row>
    <row r="105" spans="1:36" ht="13.5" customHeight="1" x14ac:dyDescent="0.25">
      <c r="A105" s="123" t="s">
        <v>211</v>
      </c>
      <c r="B105" s="124"/>
      <c r="C105" s="125" t="s">
        <v>51</v>
      </c>
      <c r="D105" s="149" t="s">
        <v>472</v>
      </c>
      <c r="E105" s="27"/>
      <c r="F105" s="123" t="s">
        <v>215</v>
      </c>
      <c r="G105" s="124"/>
      <c r="H105" s="124"/>
      <c r="I105" s="125" t="s">
        <v>95</v>
      </c>
      <c r="J105" s="149" t="s">
        <v>472</v>
      </c>
      <c r="K105" s="23"/>
      <c r="L105" s="32"/>
      <c r="N105" s="78"/>
      <c r="O105" s="34"/>
      <c r="P105" s="22"/>
      <c r="Q105" s="22"/>
      <c r="R105" s="22"/>
      <c r="V105" s="22"/>
      <c r="W105" s="22"/>
    </row>
    <row r="106" spans="1:36" ht="13.5" customHeight="1" x14ac:dyDescent="0.25">
      <c r="A106" s="123" t="s">
        <v>433</v>
      </c>
      <c r="B106" s="124"/>
      <c r="C106" s="125" t="s">
        <v>51</v>
      </c>
      <c r="D106" s="149" t="s">
        <v>472</v>
      </c>
      <c r="E106" s="27"/>
      <c r="F106" s="73" t="s">
        <v>451</v>
      </c>
      <c r="G106" s="74"/>
      <c r="H106" s="74"/>
      <c r="I106" s="74"/>
      <c r="J106" s="50" t="s">
        <v>1</v>
      </c>
      <c r="K106" s="23"/>
      <c r="L106" s="32"/>
      <c r="N106" s="78"/>
      <c r="O106" s="34"/>
      <c r="P106" s="22"/>
      <c r="Q106" s="22"/>
      <c r="R106" s="22"/>
      <c r="V106" s="22"/>
      <c r="W106" s="22"/>
    </row>
    <row r="107" spans="1:36" ht="13.5" customHeight="1" x14ac:dyDescent="0.25">
      <c r="A107" s="123" t="s">
        <v>92</v>
      </c>
      <c r="B107" s="124"/>
      <c r="C107" s="125" t="s">
        <v>51</v>
      </c>
      <c r="D107" s="149" t="s">
        <v>472</v>
      </c>
      <c r="E107" s="27"/>
      <c r="F107" s="123" t="s">
        <v>98</v>
      </c>
      <c r="G107" s="124"/>
      <c r="H107" s="124"/>
      <c r="I107" s="125" t="s">
        <v>51</v>
      </c>
      <c r="J107" s="149" t="s">
        <v>472</v>
      </c>
      <c r="K107" s="22"/>
      <c r="L107" s="32"/>
      <c r="N107" s="78"/>
      <c r="O107" s="34"/>
      <c r="P107" s="22"/>
      <c r="Q107" s="22"/>
      <c r="R107" s="22"/>
      <c r="V107" s="22"/>
      <c r="W107" s="22"/>
    </row>
    <row r="108" spans="1:36" ht="13.5" customHeight="1" x14ac:dyDescent="0.25">
      <c r="A108" s="123" t="s">
        <v>93</v>
      </c>
      <c r="B108" s="124"/>
      <c r="C108" s="125" t="s">
        <v>51</v>
      </c>
      <c r="D108" s="149" t="s">
        <v>472</v>
      </c>
      <c r="E108" s="27"/>
      <c r="F108" s="123" t="s">
        <v>99</v>
      </c>
      <c r="G108" s="124"/>
      <c r="H108" s="124"/>
      <c r="I108" s="125" t="s">
        <v>51</v>
      </c>
      <c r="J108" s="149" t="s">
        <v>472</v>
      </c>
      <c r="K108" s="23"/>
      <c r="L108" s="32"/>
      <c r="M108" s="23"/>
      <c r="N108" s="23"/>
      <c r="O108" s="32"/>
      <c r="P108" s="22"/>
      <c r="Q108" s="22"/>
      <c r="R108" s="22"/>
      <c r="V108" s="22"/>
      <c r="W108" s="22"/>
      <c r="AH108" s="131"/>
      <c r="AI108" s="36"/>
      <c r="AJ108" s="32"/>
    </row>
    <row r="109" spans="1:36" ht="13.5" customHeight="1" x14ac:dyDescent="0.25">
      <c r="A109" s="123" t="s">
        <v>94</v>
      </c>
      <c r="B109" s="124"/>
      <c r="C109" s="125" t="s">
        <v>51</v>
      </c>
      <c r="D109" s="149" t="s">
        <v>472</v>
      </c>
      <c r="E109" s="27"/>
      <c r="F109" s="123" t="s">
        <v>100</v>
      </c>
      <c r="G109" s="124"/>
      <c r="H109" s="124"/>
      <c r="I109" s="125" t="s">
        <v>51</v>
      </c>
      <c r="J109" s="149" t="s">
        <v>472</v>
      </c>
      <c r="K109" s="23"/>
      <c r="L109" s="130"/>
      <c r="M109" s="23"/>
      <c r="N109" s="23"/>
      <c r="O109" s="22"/>
      <c r="P109" s="22"/>
      <c r="Q109" s="22"/>
      <c r="R109" s="22"/>
      <c r="V109" s="22"/>
      <c r="W109" s="22"/>
      <c r="AH109" s="35"/>
      <c r="AI109" s="23"/>
      <c r="AJ109" s="35"/>
    </row>
    <row r="110" spans="1:36" ht="13.5" customHeight="1" x14ac:dyDescent="0.25">
      <c r="A110" s="123" t="s">
        <v>213</v>
      </c>
      <c r="B110" s="124"/>
      <c r="C110" s="125" t="s">
        <v>51</v>
      </c>
      <c r="D110" s="149" t="s">
        <v>472</v>
      </c>
      <c r="E110" s="27"/>
      <c r="F110" s="123" t="s">
        <v>102</v>
      </c>
      <c r="G110" s="124"/>
      <c r="H110" s="124"/>
      <c r="I110" s="125" t="s">
        <v>51</v>
      </c>
      <c r="J110" s="149" t="s">
        <v>472</v>
      </c>
      <c r="K110" s="23"/>
      <c r="L110" s="130"/>
      <c r="M110" s="23"/>
      <c r="N110" s="23"/>
      <c r="O110" s="22"/>
      <c r="P110" s="22"/>
      <c r="Q110" s="22"/>
      <c r="R110" s="132"/>
      <c r="V110" s="22"/>
      <c r="W110" s="22"/>
      <c r="AH110" s="139"/>
      <c r="AJ110" s="35"/>
    </row>
    <row r="111" spans="1:36" ht="13.5" customHeight="1" x14ac:dyDescent="0.25">
      <c r="A111" s="123" t="s">
        <v>96</v>
      </c>
      <c r="B111" s="124"/>
      <c r="C111" s="125" t="s">
        <v>51</v>
      </c>
      <c r="D111" s="149" t="s">
        <v>472</v>
      </c>
      <c r="E111" s="27"/>
      <c r="F111" s="123" t="s">
        <v>104</v>
      </c>
      <c r="G111" s="124"/>
      <c r="H111" s="124"/>
      <c r="I111" s="125" t="s">
        <v>51</v>
      </c>
      <c r="J111" s="149" t="s">
        <v>472</v>
      </c>
      <c r="K111" s="23"/>
      <c r="L111" s="22"/>
      <c r="M111" s="26"/>
      <c r="N111" s="23"/>
      <c r="O111" s="22"/>
      <c r="P111" s="22"/>
      <c r="Q111" s="22"/>
      <c r="R111" s="22"/>
      <c r="V111" s="22"/>
      <c r="W111" s="22"/>
      <c r="AH111" s="139"/>
      <c r="AJ111" s="35"/>
    </row>
    <row r="112" spans="1:36" ht="13.5" customHeight="1" x14ac:dyDescent="0.25">
      <c r="A112" s="123" t="s">
        <v>97</v>
      </c>
      <c r="B112" s="124"/>
      <c r="C112" s="125" t="s">
        <v>51</v>
      </c>
      <c r="D112" s="149" t="s">
        <v>472</v>
      </c>
      <c r="E112" s="27"/>
      <c r="F112" s="123" t="s">
        <v>106</v>
      </c>
      <c r="G112" s="124"/>
      <c r="H112" s="124"/>
      <c r="I112" s="125" t="s">
        <v>51</v>
      </c>
      <c r="J112" s="149" t="s">
        <v>472</v>
      </c>
      <c r="K112" s="23"/>
      <c r="L112" s="22"/>
      <c r="M112" s="26"/>
      <c r="N112" s="23"/>
      <c r="O112" s="22"/>
      <c r="P112" s="22"/>
      <c r="Q112" s="22"/>
      <c r="R112" s="22"/>
      <c r="V112" s="22"/>
      <c r="W112" s="22"/>
      <c r="AH112" s="23"/>
      <c r="AI112" s="129"/>
      <c r="AJ112" s="128"/>
    </row>
    <row r="113" spans="1:36" ht="13.5" customHeight="1" x14ac:dyDescent="0.25">
      <c r="A113" s="123" t="s">
        <v>216</v>
      </c>
      <c r="B113" s="124"/>
      <c r="C113" s="125" t="s">
        <v>51</v>
      </c>
      <c r="D113" s="149" t="s">
        <v>472</v>
      </c>
      <c r="E113" s="27"/>
      <c r="F113" s="123" t="s">
        <v>108</v>
      </c>
      <c r="G113" s="124"/>
      <c r="H113" s="124"/>
      <c r="I113" s="125" t="s">
        <v>51</v>
      </c>
      <c r="J113" s="149" t="s">
        <v>472</v>
      </c>
      <c r="K113" s="23"/>
      <c r="L113" s="22"/>
      <c r="M113" s="26"/>
      <c r="N113" s="23"/>
      <c r="O113" s="22"/>
      <c r="P113" s="22"/>
      <c r="Q113" s="22"/>
      <c r="R113" s="22"/>
      <c r="V113" s="22"/>
      <c r="W113" s="22"/>
      <c r="AH113" s="23"/>
      <c r="AI113" s="129"/>
      <c r="AJ113" s="128"/>
    </row>
    <row r="114" spans="1:36" ht="13.5" customHeight="1" x14ac:dyDescent="0.25">
      <c r="A114" s="123" t="s">
        <v>217</v>
      </c>
      <c r="B114" s="124"/>
      <c r="C114" s="125" t="s">
        <v>51</v>
      </c>
      <c r="D114" s="149" t="s">
        <v>472</v>
      </c>
      <c r="E114" s="27"/>
      <c r="F114" s="123" t="s">
        <v>110</v>
      </c>
      <c r="G114" s="124"/>
      <c r="H114" s="124"/>
      <c r="I114" s="125" t="s">
        <v>51</v>
      </c>
      <c r="J114" s="149" t="s">
        <v>472</v>
      </c>
      <c r="K114" s="23"/>
      <c r="L114" s="22"/>
      <c r="M114" s="26"/>
      <c r="N114" s="23"/>
      <c r="O114" s="22"/>
      <c r="P114" s="22"/>
      <c r="Q114" s="22"/>
      <c r="R114" s="22"/>
      <c r="V114" s="22"/>
      <c r="W114" s="22"/>
    </row>
    <row r="115" spans="1:36" ht="13.5" customHeight="1" x14ac:dyDescent="0.25">
      <c r="A115" s="123" t="s">
        <v>218</v>
      </c>
      <c r="B115" s="124"/>
      <c r="C115" s="125" t="s">
        <v>51</v>
      </c>
      <c r="D115" s="149" t="s">
        <v>472</v>
      </c>
      <c r="E115" s="27"/>
      <c r="F115" s="73" t="s">
        <v>451</v>
      </c>
      <c r="G115" s="29"/>
      <c r="H115" s="29"/>
      <c r="I115" s="30"/>
      <c r="J115" s="50" t="s">
        <v>1</v>
      </c>
      <c r="K115" s="23"/>
      <c r="L115" s="22"/>
      <c r="M115" s="26"/>
      <c r="N115" s="22"/>
      <c r="O115" s="22"/>
      <c r="P115" s="22"/>
      <c r="Q115" s="22"/>
      <c r="R115" s="22"/>
      <c r="V115" s="22"/>
      <c r="W115" s="22"/>
    </row>
    <row r="116" spans="1:36" ht="13.5" customHeight="1" x14ac:dyDescent="0.25">
      <c r="A116" s="123" t="s">
        <v>101</v>
      </c>
      <c r="B116" s="124"/>
      <c r="C116" s="125" t="s">
        <v>51</v>
      </c>
      <c r="D116" s="149" t="s">
        <v>472</v>
      </c>
      <c r="E116" s="27"/>
      <c r="F116" s="123" t="s">
        <v>220</v>
      </c>
      <c r="G116" s="124"/>
      <c r="H116" s="124"/>
      <c r="I116" s="125" t="s">
        <v>51</v>
      </c>
      <c r="J116" s="149" t="s">
        <v>472</v>
      </c>
      <c r="K116" s="23"/>
      <c r="L116" s="22"/>
      <c r="M116" s="26"/>
      <c r="N116" s="22"/>
      <c r="O116" s="22"/>
      <c r="P116" s="22"/>
      <c r="Q116" s="22"/>
      <c r="R116" s="22"/>
      <c r="V116" s="22"/>
      <c r="W116" s="22"/>
    </row>
    <row r="117" spans="1:36" ht="13.5" customHeight="1" x14ac:dyDescent="0.25">
      <c r="A117" s="123" t="s">
        <v>103</v>
      </c>
      <c r="B117" s="124"/>
      <c r="C117" s="125" t="s">
        <v>51</v>
      </c>
      <c r="D117" s="149" t="s">
        <v>472</v>
      </c>
      <c r="E117" s="27"/>
      <c r="F117" s="28" t="s">
        <v>221</v>
      </c>
      <c r="G117" s="31"/>
      <c r="H117" s="29"/>
      <c r="I117" s="30" t="s">
        <v>51</v>
      </c>
      <c r="J117" s="52"/>
      <c r="K117" s="23"/>
      <c r="L117" s="22"/>
      <c r="M117" s="26"/>
      <c r="N117" s="22"/>
      <c r="O117" s="22"/>
      <c r="P117" s="22"/>
      <c r="Q117" s="22"/>
      <c r="R117" s="22"/>
      <c r="V117" s="22"/>
      <c r="W117" s="22"/>
    </row>
    <row r="118" spans="1:36" ht="13.5" customHeight="1" x14ac:dyDescent="0.25">
      <c r="A118" s="123" t="s">
        <v>105</v>
      </c>
      <c r="B118" s="124"/>
      <c r="C118" s="125" t="s">
        <v>51</v>
      </c>
      <c r="D118" s="149" t="s">
        <v>472</v>
      </c>
      <c r="E118" s="27"/>
      <c r="F118" s="28" t="s">
        <v>223</v>
      </c>
      <c r="G118" s="31"/>
      <c r="H118" s="29"/>
      <c r="I118" s="30" t="s">
        <v>51</v>
      </c>
      <c r="J118" s="52"/>
      <c r="K118" s="23"/>
      <c r="L118" s="22"/>
      <c r="M118" s="23"/>
      <c r="N118" s="22"/>
      <c r="O118" s="22"/>
      <c r="P118" s="22"/>
      <c r="Q118" s="22"/>
      <c r="R118" s="22"/>
      <c r="V118" s="22"/>
      <c r="W118" s="22"/>
    </row>
    <row r="119" spans="1:36" ht="13.5" customHeight="1" x14ac:dyDescent="0.25">
      <c r="A119" s="123" t="s">
        <v>107</v>
      </c>
      <c r="B119" s="124"/>
      <c r="C119" s="125" t="s">
        <v>51</v>
      </c>
      <c r="D119" s="149" t="s">
        <v>472</v>
      </c>
      <c r="E119" s="23"/>
      <c r="F119" s="123" t="s">
        <v>224</v>
      </c>
      <c r="G119" s="124"/>
      <c r="H119" s="124"/>
      <c r="I119" s="125" t="s">
        <v>51</v>
      </c>
      <c r="J119" s="149" t="s">
        <v>472</v>
      </c>
      <c r="K119" s="22"/>
      <c r="L119" s="22"/>
      <c r="M119" s="23"/>
      <c r="N119" s="22"/>
      <c r="O119" s="22"/>
      <c r="P119" s="22"/>
      <c r="Q119" s="22"/>
      <c r="R119" s="22"/>
      <c r="V119" s="22"/>
      <c r="W119" s="22"/>
    </row>
    <row r="120" spans="1:36" ht="13.5" customHeight="1" x14ac:dyDescent="0.25">
      <c r="A120" s="123" t="s">
        <v>109</v>
      </c>
      <c r="B120" s="124"/>
      <c r="C120" s="125" t="s">
        <v>51</v>
      </c>
      <c r="D120" s="149" t="s">
        <v>472</v>
      </c>
      <c r="E120" s="23"/>
      <c r="F120" s="28" t="s">
        <v>226</v>
      </c>
      <c r="G120" s="31"/>
      <c r="H120" s="29"/>
      <c r="I120" s="30" t="s">
        <v>51</v>
      </c>
      <c r="J120" s="52"/>
      <c r="K120" s="22"/>
      <c r="L120" s="22"/>
      <c r="M120" s="23"/>
      <c r="N120" s="22"/>
      <c r="O120" s="22"/>
      <c r="P120" s="22"/>
      <c r="Q120" s="22"/>
      <c r="R120" s="22"/>
      <c r="V120" s="22"/>
      <c r="W120" s="22"/>
    </row>
    <row r="121" spans="1:36" ht="13.5" customHeight="1" x14ac:dyDescent="0.25">
      <c r="A121" s="123" t="s">
        <v>219</v>
      </c>
      <c r="B121" s="124"/>
      <c r="C121" s="125" t="s">
        <v>51</v>
      </c>
      <c r="D121" s="149" t="s">
        <v>472</v>
      </c>
      <c r="E121" s="23"/>
      <c r="F121" s="73" t="s">
        <v>452</v>
      </c>
      <c r="G121" s="29"/>
      <c r="H121" s="29"/>
      <c r="I121" s="30"/>
      <c r="J121" s="50" t="s">
        <v>1</v>
      </c>
      <c r="K121" s="22"/>
      <c r="L121" s="22"/>
      <c r="M121" s="23"/>
      <c r="N121" s="22"/>
      <c r="O121" s="22"/>
      <c r="P121" s="22"/>
      <c r="Q121" s="22"/>
      <c r="R121" s="22"/>
      <c r="V121" s="22"/>
      <c r="W121" s="22"/>
    </row>
    <row r="122" spans="1:36" ht="13.5" customHeight="1" x14ac:dyDescent="0.25">
      <c r="A122" s="123" t="s">
        <v>111</v>
      </c>
      <c r="B122" s="124"/>
      <c r="C122" s="125" t="s">
        <v>51</v>
      </c>
      <c r="D122" s="149" t="s">
        <v>472</v>
      </c>
      <c r="E122" s="23"/>
      <c r="F122" s="123" t="s">
        <v>227</v>
      </c>
      <c r="G122" s="150"/>
      <c r="H122" s="124"/>
      <c r="I122" s="125" t="s">
        <v>53</v>
      </c>
      <c r="J122" s="149" t="s">
        <v>472</v>
      </c>
      <c r="O122" s="22"/>
      <c r="P122" s="22"/>
      <c r="Q122" s="22"/>
      <c r="R122" s="22"/>
      <c r="V122" s="22"/>
      <c r="W122" s="22"/>
    </row>
    <row r="123" spans="1:36" ht="13.5" customHeight="1" x14ac:dyDescent="0.25">
      <c r="A123" s="123" t="s">
        <v>112</v>
      </c>
      <c r="B123" s="124"/>
      <c r="C123" s="125" t="s">
        <v>51</v>
      </c>
      <c r="D123" s="149" t="s">
        <v>472</v>
      </c>
      <c r="E123" s="23"/>
      <c r="F123" s="123" t="s">
        <v>228</v>
      </c>
      <c r="G123" s="150"/>
      <c r="H123" s="124"/>
      <c r="I123" s="125" t="s">
        <v>53</v>
      </c>
      <c r="J123" s="149" t="s">
        <v>472</v>
      </c>
      <c r="K123" s="22"/>
      <c r="L123" s="22"/>
      <c r="M123" s="23"/>
      <c r="N123" s="22"/>
      <c r="O123" s="22"/>
      <c r="P123" s="22"/>
      <c r="Q123" s="22"/>
      <c r="R123" s="22"/>
      <c r="V123" s="22"/>
      <c r="W123" s="22"/>
    </row>
    <row r="124" spans="1:36" ht="13.5" customHeight="1" x14ac:dyDescent="0.25">
      <c r="A124" s="123" t="s">
        <v>432</v>
      </c>
      <c r="B124" s="124"/>
      <c r="C124" s="125" t="s">
        <v>51</v>
      </c>
      <c r="D124" s="149" t="s">
        <v>472</v>
      </c>
      <c r="E124" s="23"/>
      <c r="F124" s="123" t="s">
        <v>113</v>
      </c>
      <c r="G124" s="124"/>
      <c r="H124" s="124"/>
      <c r="I124" s="125" t="s">
        <v>53</v>
      </c>
      <c r="J124" s="149" t="s">
        <v>472</v>
      </c>
      <c r="K124" s="22"/>
      <c r="L124" s="22"/>
      <c r="M124" s="23"/>
      <c r="N124" s="22"/>
      <c r="O124" s="22"/>
      <c r="P124" s="22"/>
      <c r="Q124" s="22"/>
      <c r="R124" s="22"/>
      <c r="V124" s="22"/>
      <c r="W124" s="22"/>
    </row>
    <row r="125" spans="1:36" ht="13.5" customHeight="1" x14ac:dyDescent="0.25">
      <c r="A125" s="123" t="s">
        <v>222</v>
      </c>
      <c r="B125" s="124"/>
      <c r="C125" s="125" t="s">
        <v>51</v>
      </c>
      <c r="D125" s="149" t="s">
        <v>472</v>
      </c>
      <c r="E125" s="23"/>
      <c r="F125" s="123" t="s">
        <v>114</v>
      </c>
      <c r="G125" s="124"/>
      <c r="H125" s="124"/>
      <c r="I125" s="125" t="s">
        <v>53</v>
      </c>
      <c r="J125" s="149" t="s">
        <v>472</v>
      </c>
      <c r="K125" s="22"/>
      <c r="L125" s="22"/>
      <c r="M125" s="23"/>
      <c r="N125" s="22"/>
      <c r="O125" s="22"/>
      <c r="P125" s="22"/>
      <c r="Q125" s="22"/>
      <c r="R125" s="22"/>
      <c r="V125" s="22"/>
      <c r="W125" s="22"/>
    </row>
    <row r="126" spans="1:36" ht="13.5" customHeight="1" x14ac:dyDescent="0.25">
      <c r="A126" s="53" t="s">
        <v>49</v>
      </c>
      <c r="B126" s="54"/>
      <c r="C126" s="54"/>
      <c r="D126" s="50" t="s">
        <v>1</v>
      </c>
      <c r="E126" s="23"/>
      <c r="F126" s="123" t="s">
        <v>229</v>
      </c>
      <c r="G126" s="124"/>
      <c r="H126" s="124"/>
      <c r="I126" s="125" t="s">
        <v>53</v>
      </c>
      <c r="J126" s="149" t="s">
        <v>472</v>
      </c>
      <c r="K126" s="22"/>
      <c r="L126" s="22"/>
      <c r="M126" s="23"/>
      <c r="N126" s="22"/>
      <c r="O126" s="22"/>
      <c r="P126" s="22"/>
      <c r="Q126" s="22"/>
      <c r="R126" s="22"/>
      <c r="V126" s="22"/>
      <c r="W126" s="22"/>
    </row>
    <row r="127" spans="1:36" ht="13.5" customHeight="1" x14ac:dyDescent="0.25">
      <c r="A127" s="28" t="s">
        <v>52</v>
      </c>
      <c r="B127" s="29"/>
      <c r="C127" s="30" t="s">
        <v>53</v>
      </c>
      <c r="D127" s="52"/>
      <c r="E127" s="23"/>
      <c r="F127" s="123" t="s">
        <v>230</v>
      </c>
      <c r="G127" s="124"/>
      <c r="H127" s="124"/>
      <c r="I127" s="125" t="s">
        <v>53</v>
      </c>
      <c r="J127" s="149" t="s">
        <v>472</v>
      </c>
      <c r="K127" s="22"/>
      <c r="L127" s="22"/>
      <c r="M127" s="23"/>
      <c r="N127" s="22"/>
      <c r="O127" s="22"/>
      <c r="P127" s="22"/>
      <c r="Q127" s="22"/>
      <c r="R127" s="22"/>
      <c r="V127" s="22"/>
      <c r="W127" s="22"/>
    </row>
    <row r="128" spans="1:36" ht="13.5" customHeight="1" x14ac:dyDescent="0.25">
      <c r="A128" s="123" t="s">
        <v>198</v>
      </c>
      <c r="B128" s="124"/>
      <c r="C128" s="125" t="s">
        <v>53</v>
      </c>
      <c r="D128" s="149" t="s">
        <v>472</v>
      </c>
      <c r="E128" s="23"/>
      <c r="F128" s="73" t="s">
        <v>466</v>
      </c>
      <c r="G128" s="29"/>
      <c r="H128" s="29"/>
      <c r="I128" s="30"/>
      <c r="J128" s="50" t="s">
        <v>1</v>
      </c>
      <c r="K128" s="22"/>
      <c r="L128" s="22"/>
      <c r="M128" s="23"/>
      <c r="N128" s="22"/>
      <c r="O128" s="22"/>
      <c r="P128" s="22"/>
      <c r="Q128" s="22"/>
      <c r="R128" s="22"/>
      <c r="V128" s="22"/>
      <c r="W128" s="22"/>
    </row>
    <row r="129" spans="1:23" ht="13.5" customHeight="1" thickBot="1" x14ac:dyDescent="0.3">
      <c r="A129" s="123" t="s">
        <v>430</v>
      </c>
      <c r="B129" s="124"/>
      <c r="C129" s="125" t="s">
        <v>53</v>
      </c>
      <c r="D129" s="149" t="s">
        <v>472</v>
      </c>
      <c r="E129" s="23"/>
      <c r="F129" s="123" t="s">
        <v>468</v>
      </c>
      <c r="G129" s="124"/>
      <c r="H129" s="124"/>
      <c r="I129" s="125" t="s">
        <v>467</v>
      </c>
      <c r="J129" s="149" t="s">
        <v>472</v>
      </c>
      <c r="K129" s="22"/>
      <c r="L129" s="22"/>
      <c r="M129" s="23"/>
      <c r="N129" s="22"/>
      <c r="O129" s="22"/>
      <c r="P129" s="22"/>
      <c r="Q129" s="22"/>
      <c r="R129" s="22"/>
      <c r="V129" s="22"/>
      <c r="W129" s="22"/>
    </row>
    <row r="130" spans="1:23" ht="13.5" customHeight="1" x14ac:dyDescent="0.25">
      <c r="A130" s="123" t="s">
        <v>57</v>
      </c>
      <c r="B130" s="124"/>
      <c r="C130" s="125" t="s">
        <v>53</v>
      </c>
      <c r="D130" s="149" t="s">
        <v>472</v>
      </c>
      <c r="E130" s="23"/>
      <c r="F130" s="161" t="s">
        <v>225</v>
      </c>
      <c r="G130" s="162"/>
      <c r="H130" s="162"/>
      <c r="I130" s="162"/>
      <c r="J130" s="163"/>
      <c r="K130" s="22"/>
      <c r="L130" s="22"/>
      <c r="M130" s="23"/>
      <c r="N130" s="22"/>
      <c r="O130" s="22"/>
      <c r="P130" s="22"/>
      <c r="Q130" s="22"/>
      <c r="R130" s="22"/>
      <c r="V130" s="22"/>
      <c r="W130" s="22"/>
    </row>
    <row r="131" spans="1:23" ht="13.5" customHeight="1" x14ac:dyDescent="0.25">
      <c r="A131" s="123" t="s">
        <v>199</v>
      </c>
      <c r="B131" s="124"/>
      <c r="C131" s="125" t="s">
        <v>53</v>
      </c>
      <c r="D131" s="149" t="s">
        <v>472</v>
      </c>
      <c r="E131" s="23"/>
      <c r="F131" s="152" t="s">
        <v>464</v>
      </c>
      <c r="G131" s="153"/>
      <c r="H131" s="153"/>
      <c r="I131" s="153"/>
      <c r="J131" s="154"/>
      <c r="K131" s="22"/>
      <c r="L131" s="22"/>
      <c r="M131" s="133"/>
      <c r="N131" s="22"/>
      <c r="O131" s="22"/>
      <c r="P131" s="22"/>
      <c r="Q131" s="22"/>
      <c r="R131" s="22"/>
      <c r="V131" s="22"/>
      <c r="W131" s="22"/>
    </row>
    <row r="132" spans="1:23" ht="13.5" customHeight="1" x14ac:dyDescent="0.25">
      <c r="A132" s="123" t="s">
        <v>61</v>
      </c>
      <c r="B132" s="124"/>
      <c r="C132" s="125" t="s">
        <v>53</v>
      </c>
      <c r="D132" s="149" t="s">
        <v>472</v>
      </c>
      <c r="E132" s="26"/>
      <c r="F132" s="155"/>
      <c r="G132" s="156"/>
      <c r="H132" s="156"/>
      <c r="I132" s="156"/>
      <c r="J132" s="157"/>
      <c r="K132" s="23"/>
      <c r="L132" s="129"/>
      <c r="M132" s="23"/>
      <c r="N132" s="22"/>
      <c r="O132" s="22"/>
      <c r="P132" s="22"/>
      <c r="Q132" s="22"/>
      <c r="R132" s="22"/>
      <c r="V132" s="22"/>
      <c r="W132" s="22"/>
    </row>
    <row r="133" spans="1:23" ht="13.5" customHeight="1" x14ac:dyDescent="0.25">
      <c r="A133" s="28" t="s">
        <v>62</v>
      </c>
      <c r="B133" s="29"/>
      <c r="C133" s="30" t="s">
        <v>53</v>
      </c>
      <c r="D133" s="52"/>
      <c r="E133" s="27"/>
      <c r="F133" s="152" t="s">
        <v>465</v>
      </c>
      <c r="G133" s="153"/>
      <c r="H133" s="153"/>
      <c r="I133" s="153"/>
      <c r="J133" s="154"/>
      <c r="K133" s="22"/>
      <c r="L133" s="22"/>
      <c r="M133" s="22"/>
      <c r="N133" s="22"/>
      <c r="O133" s="22"/>
      <c r="P133" s="22"/>
      <c r="Q133" s="22"/>
      <c r="R133" s="22"/>
      <c r="V133" s="22"/>
      <c r="W133" s="22"/>
    </row>
    <row r="134" spans="1:23" ht="13.5" customHeight="1" thickBot="1" x14ac:dyDescent="0.3">
      <c r="A134" s="28" t="s">
        <v>200</v>
      </c>
      <c r="B134" s="29"/>
      <c r="C134" s="30" t="s">
        <v>53</v>
      </c>
      <c r="D134" s="52"/>
      <c r="E134" s="27"/>
      <c r="F134" s="158"/>
      <c r="G134" s="159"/>
      <c r="H134" s="159"/>
      <c r="I134" s="159"/>
      <c r="J134" s="160"/>
      <c r="K134" s="22"/>
      <c r="L134" s="22"/>
      <c r="M134" s="23"/>
      <c r="N134" s="22"/>
      <c r="O134" s="22"/>
      <c r="P134" s="22"/>
      <c r="Q134" s="22"/>
      <c r="R134" s="22"/>
      <c r="V134" s="22"/>
      <c r="W134" s="22"/>
    </row>
    <row r="135" spans="1:23" ht="13.5" customHeight="1" x14ac:dyDescent="0.25">
      <c r="B135" s="32"/>
      <c r="C135" s="32"/>
      <c r="D135" s="33"/>
      <c r="E135" s="34"/>
      <c r="F135" s="34"/>
      <c r="G135" s="34"/>
      <c r="H135" s="34"/>
      <c r="I135" s="22"/>
      <c r="J135" s="32"/>
      <c r="K135" s="22"/>
      <c r="L135" s="23"/>
      <c r="M135" s="23"/>
      <c r="N135" s="22"/>
      <c r="O135" s="22"/>
      <c r="P135" s="22"/>
      <c r="Q135" s="22"/>
      <c r="R135" s="22"/>
      <c r="V135" s="22"/>
      <c r="W135" s="22"/>
    </row>
    <row r="136" spans="1:23" ht="13.5" customHeight="1" x14ac:dyDescent="0.25">
      <c r="B136" s="32"/>
      <c r="C136" s="32"/>
      <c r="D136" s="33"/>
      <c r="E136" s="34"/>
      <c r="F136" s="34"/>
      <c r="G136" s="34"/>
      <c r="H136" s="34"/>
      <c r="I136" s="22"/>
      <c r="J136" s="32"/>
      <c r="K136" s="22"/>
      <c r="L136" s="23"/>
      <c r="M136" s="23"/>
      <c r="N136" s="22"/>
      <c r="O136" s="22"/>
      <c r="P136" s="22"/>
      <c r="Q136" s="22"/>
      <c r="R136" s="22"/>
      <c r="V136" s="22"/>
      <c r="W136" s="22"/>
    </row>
    <row r="137" spans="1:23" ht="13.5" customHeight="1" x14ac:dyDescent="0.25">
      <c r="B137" s="32"/>
      <c r="C137" s="32"/>
      <c r="D137" s="33"/>
      <c r="E137" s="34"/>
      <c r="F137" s="34"/>
      <c r="G137" s="34"/>
      <c r="H137" s="34"/>
      <c r="I137" s="22"/>
      <c r="J137" s="32"/>
      <c r="K137" s="22"/>
      <c r="L137" s="23"/>
      <c r="M137" s="23"/>
      <c r="N137" s="22"/>
      <c r="O137" s="22"/>
      <c r="P137" s="22"/>
      <c r="Q137" s="22"/>
      <c r="R137" s="22"/>
      <c r="V137" s="22"/>
      <c r="W137" s="22"/>
    </row>
    <row r="138" spans="1:23" ht="13.5" customHeight="1" x14ac:dyDescent="0.25">
      <c r="B138" s="32"/>
      <c r="C138" s="32"/>
      <c r="D138" s="33"/>
      <c r="E138" s="34"/>
      <c r="F138" s="34"/>
      <c r="G138" s="34"/>
      <c r="H138" s="34"/>
      <c r="I138" s="22"/>
      <c r="J138" s="32"/>
      <c r="K138" s="22"/>
      <c r="L138" s="23"/>
      <c r="M138" s="23"/>
      <c r="N138" s="22"/>
      <c r="O138" s="22"/>
      <c r="P138" s="22"/>
      <c r="Q138" s="22"/>
      <c r="R138" s="22"/>
      <c r="V138" s="22"/>
      <c r="W138" s="22"/>
    </row>
    <row r="139" spans="1:23" ht="13.5" customHeight="1" x14ac:dyDescent="0.25">
      <c r="B139" s="32"/>
      <c r="C139" s="32"/>
      <c r="D139" s="33"/>
      <c r="E139" s="34"/>
      <c r="F139" s="34"/>
      <c r="G139" s="34"/>
      <c r="H139" s="34"/>
      <c r="I139" s="22"/>
      <c r="J139" s="32"/>
      <c r="K139" s="22"/>
      <c r="L139" s="23"/>
      <c r="M139" s="23"/>
      <c r="N139" s="22"/>
      <c r="O139" s="22"/>
      <c r="P139" s="22"/>
      <c r="Q139" s="22"/>
      <c r="R139" s="22"/>
      <c r="V139" s="22"/>
      <c r="W139" s="22"/>
    </row>
    <row r="140" spans="1:23" ht="13.5" customHeight="1" x14ac:dyDescent="0.25">
      <c r="B140" s="32"/>
      <c r="C140" s="32"/>
      <c r="D140" s="33"/>
      <c r="E140" s="34"/>
      <c r="F140" s="34"/>
      <c r="G140" s="34"/>
      <c r="H140" s="34"/>
      <c r="I140" s="22"/>
      <c r="J140" s="32"/>
      <c r="K140" s="22"/>
      <c r="L140" s="23"/>
      <c r="M140" s="23"/>
      <c r="N140" s="22"/>
      <c r="O140" s="22"/>
      <c r="P140" s="22"/>
      <c r="Q140" s="22"/>
      <c r="R140" s="22"/>
      <c r="V140" s="22"/>
      <c r="W140" s="22"/>
    </row>
    <row r="141" spans="1:23" ht="13.5" customHeight="1" x14ac:dyDescent="0.25">
      <c r="B141" s="32"/>
      <c r="C141" s="32"/>
      <c r="D141" s="33"/>
      <c r="E141" s="34"/>
      <c r="F141" s="34"/>
      <c r="G141" s="34"/>
      <c r="H141" s="34"/>
      <c r="I141" s="22"/>
      <c r="J141" s="32"/>
      <c r="K141" s="22"/>
      <c r="L141" s="23"/>
      <c r="M141" s="23"/>
      <c r="N141" s="22"/>
      <c r="O141" s="22"/>
      <c r="P141" s="22"/>
      <c r="Q141" s="22"/>
      <c r="R141" s="22"/>
      <c r="V141" s="22"/>
      <c r="W141" s="22"/>
    </row>
    <row r="142" spans="1:23" ht="13.5" customHeight="1" x14ac:dyDescent="0.25">
      <c r="B142" s="32"/>
      <c r="C142" s="32"/>
      <c r="D142" s="33"/>
      <c r="E142" s="34"/>
      <c r="F142" s="34"/>
      <c r="G142" s="34"/>
      <c r="H142" s="34"/>
      <c r="I142" s="22"/>
      <c r="J142" s="32"/>
      <c r="K142" s="22"/>
      <c r="L142" s="23"/>
      <c r="M142" s="23"/>
      <c r="N142" s="22"/>
      <c r="O142" s="22"/>
      <c r="P142" s="22"/>
      <c r="Q142" s="22"/>
      <c r="R142" s="22"/>
      <c r="V142" s="22"/>
      <c r="W142" s="22"/>
    </row>
    <row r="143" spans="1:23" ht="13.5" customHeight="1" x14ac:dyDescent="0.25">
      <c r="B143" s="32"/>
      <c r="C143" s="32"/>
      <c r="D143" s="33"/>
      <c r="E143" s="34"/>
      <c r="F143" s="34"/>
      <c r="G143" s="34"/>
      <c r="H143" s="34"/>
      <c r="I143" s="22"/>
      <c r="J143" s="32"/>
      <c r="K143" s="22"/>
      <c r="L143" s="23"/>
      <c r="M143" s="23"/>
      <c r="N143" s="22"/>
      <c r="O143" s="22"/>
      <c r="P143" s="22"/>
      <c r="Q143" s="22"/>
      <c r="R143" s="22"/>
      <c r="V143" s="22"/>
      <c r="W143" s="22"/>
    </row>
    <row r="144" spans="1:23" ht="13.5" customHeight="1" x14ac:dyDescent="0.25">
      <c r="B144" s="32"/>
      <c r="C144" s="32"/>
      <c r="D144" s="33"/>
      <c r="E144" s="34"/>
      <c r="F144" s="34"/>
      <c r="G144" s="34"/>
      <c r="H144" s="34"/>
      <c r="I144" s="22"/>
      <c r="J144" s="32"/>
      <c r="K144" s="22"/>
      <c r="L144" s="23"/>
      <c r="M144" s="23"/>
      <c r="N144" s="22"/>
      <c r="O144" s="22"/>
      <c r="P144" s="22"/>
      <c r="Q144" s="22"/>
      <c r="R144" s="22"/>
      <c r="V144" s="22"/>
      <c r="W144" s="22"/>
    </row>
    <row r="145" spans="2:23" ht="13.5" customHeight="1" x14ac:dyDescent="0.25">
      <c r="B145" s="32"/>
      <c r="C145" s="32"/>
      <c r="D145" s="33"/>
      <c r="E145" s="34"/>
      <c r="F145" s="34"/>
      <c r="G145" s="34"/>
      <c r="H145" s="34"/>
      <c r="I145" s="22"/>
      <c r="J145" s="32"/>
      <c r="K145" s="22"/>
      <c r="L145" s="23"/>
      <c r="M145" s="23"/>
      <c r="N145" s="22"/>
      <c r="O145" s="22"/>
      <c r="P145" s="22"/>
      <c r="Q145" s="22"/>
      <c r="R145" s="22"/>
      <c r="V145" s="22"/>
      <c r="W145" s="22"/>
    </row>
    <row r="146" spans="2:23" ht="13.5" customHeight="1" x14ac:dyDescent="0.25">
      <c r="B146" s="32"/>
      <c r="C146" s="32"/>
      <c r="D146" s="33"/>
      <c r="E146" s="34"/>
      <c r="F146" s="34"/>
      <c r="G146" s="34"/>
      <c r="H146" s="34"/>
      <c r="I146" s="22"/>
      <c r="J146" s="32"/>
      <c r="K146" s="22"/>
      <c r="L146" s="23"/>
      <c r="M146" s="23"/>
      <c r="N146" s="22"/>
      <c r="O146" s="22"/>
      <c r="P146" s="22"/>
      <c r="Q146" s="22"/>
      <c r="R146" s="22"/>
      <c r="V146" s="22"/>
      <c r="W146" s="22"/>
    </row>
    <row r="147" spans="2:23" ht="13.5" customHeight="1" x14ac:dyDescent="0.25">
      <c r="E147" s="34"/>
      <c r="F147" s="34"/>
      <c r="G147" s="34"/>
      <c r="H147" s="34"/>
      <c r="I147" s="22"/>
      <c r="J147" s="32"/>
      <c r="K147" s="22"/>
      <c r="L147" s="23"/>
    </row>
  </sheetData>
  <sheetProtection algorithmName="SHA-512" hashValue="o//ODXl5BsUoyBuC+lkHo4Hh0Aox64TS/Gi0U1c+wAMh/RI/SMmqvbGygEJ6YUmLFLZI8kRPtJ567H9Wv36t1g==" saltValue="4PQPd8k45Ia9lqfxHE3szA==" spinCount="100000" sheet="1" objects="1" scenarios="1" selectLockedCells="1"/>
  <mergeCells count="17">
    <mergeCell ref="A79:B80"/>
    <mergeCell ref="C79:C80"/>
    <mergeCell ref="J1:J2"/>
    <mergeCell ref="J68:J69"/>
    <mergeCell ref="D79:D80"/>
    <mergeCell ref="H9:J9"/>
    <mergeCell ref="H76:J76"/>
    <mergeCell ref="F8:G8"/>
    <mergeCell ref="F9:G9"/>
    <mergeCell ref="F75:G75"/>
    <mergeCell ref="F76:G76"/>
    <mergeCell ref="F55:J56"/>
    <mergeCell ref="AH39:AJ39"/>
    <mergeCell ref="AH104:AJ104"/>
    <mergeCell ref="F131:J132"/>
    <mergeCell ref="F133:J134"/>
    <mergeCell ref="F130:J130"/>
  </mergeCells>
  <dataValidations count="3">
    <dataValidation type="whole" operator="greaterThanOrEqual" allowBlank="1" showInputMessage="1" showErrorMessage="1" errorTitle="Enkel cijfers" error="Gelieve enkel cijfers te gebruiken a.u.b." sqref="J36:J39 J16 J50:J51 J94 J85:J86 J83 J54 D79:D80 J79:J81 J41:J44 J46 J117:J118 J120">
      <formula1>0</formula1>
    </dataValidation>
    <dataValidation type="date" operator="notEqual" allowBlank="1" showErrorMessage="1" error="U kan enkel een datum (dd/mm/jj) invullen !" sqref="F8:G9">
      <formula1>43101</formula1>
    </dataValidation>
    <dataValidation operator="greaterThanOrEqual" allowBlank="1" showInputMessage="1" showErrorMessage="1" errorTitle="Enkel cijfers" error="Gelieve enkel cijfers te gebruiken a.u.b." sqref="J52:J53 D57:D67 J122:J127 D81:D125 J104:J105 J107:J114 J129 D12:D54 J96:J102 J58:J66 J87:J89 J84 J12:J15 J78 J40 J82 J91:J93 D128:D132 J17:J35 J45 J47:J49 J116 J119"/>
  </dataValidations>
  <pageMargins left="0.19685039370078741" right="0" top="0.11811023622047245" bottom="0.11811023622047245" header="0.31496062992125984" footer="0.31496062992125984"/>
  <pageSetup paperSize="9" scale="95" fitToWidth="0" orientation="portrait" r:id="rId1"/>
  <rowBreaks count="1" manualBreakCount="1">
    <brk id="67" max="16383" man="1"/>
  </rowBreaks>
  <ignoredErrors>
    <ignoredError sqref="B75" unlocked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0</xdr:col>
                <xdr:colOff>0</xdr:colOff>
                <xdr:row>67</xdr:row>
                <xdr:rowOff>28575</xdr:rowOff>
              </from>
              <to>
                <xdr:col>1</xdr:col>
                <xdr:colOff>571500</xdr:colOff>
                <xdr:row>69</xdr:row>
                <xdr:rowOff>171450</xdr:rowOff>
              </to>
            </anchor>
          </objectPr>
        </oleObject>
      </mc:Choice>
      <mc:Fallback>
        <oleObject progId="MSPhotoEd.3" shapeId="1026" r:id="rId4"/>
      </mc:Fallback>
    </mc:AlternateContent>
    <mc:AlternateContent xmlns:mc="http://schemas.openxmlformats.org/markup-compatibility/2006">
      <mc:Choice Requires="x14">
        <oleObject progId="MSPhotoEd.3" shapeId="1027" r:id="rId6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571500</xdr:colOff>
                <xdr:row>2</xdr:row>
                <xdr:rowOff>142875</xdr:rowOff>
              </to>
            </anchor>
          </objectPr>
        </oleObject>
      </mc:Choice>
      <mc:Fallback>
        <oleObject progId="MSPhotoEd.3" shapeId="1027" r:id="rId6"/>
      </mc:Fallback>
    </mc:AlternateContent>
    <mc:AlternateContent xmlns:mc="http://schemas.openxmlformats.org/markup-compatibility/2006">
      <mc:Choice Requires="x14">
        <oleObject progId="MSPhotoEd.3" shapeId="1028" r:id="rId7">
          <objectPr defaultSize="0" autoPict="0" r:id="rId5">
            <anchor moveWithCells="1" sizeWithCells="1">
              <from>
                <xdr:col>0</xdr:col>
                <xdr:colOff>0</xdr:colOff>
                <xdr:row>67</xdr:row>
                <xdr:rowOff>28575</xdr:rowOff>
              </from>
              <to>
                <xdr:col>1</xdr:col>
                <xdr:colOff>571500</xdr:colOff>
                <xdr:row>69</xdr:row>
                <xdr:rowOff>171450</xdr:rowOff>
              </to>
            </anchor>
          </objectPr>
        </oleObject>
      </mc:Choice>
      <mc:Fallback>
        <oleObject progId="MSPhotoEd.3" shapeId="1028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I495"/>
  <sheetViews>
    <sheetView topLeftCell="A163" workbookViewId="0">
      <selection activeCell="A6" sqref="A6:C228"/>
    </sheetView>
  </sheetViews>
  <sheetFormatPr defaultColWidth="9.140625" defaultRowHeight="15" x14ac:dyDescent="0.25"/>
  <cols>
    <col min="1" max="1" width="13.28515625" customWidth="1"/>
    <col min="2" max="2" width="5.140625" style="45" customWidth="1"/>
    <col min="3" max="4" width="54.140625" customWidth="1"/>
    <col min="5" max="5" width="9.140625" customWidth="1"/>
    <col min="6" max="7" width="15.7109375" customWidth="1"/>
    <col min="8" max="8" width="15.85546875" customWidth="1"/>
    <col min="9" max="9" width="15.7109375" customWidth="1"/>
  </cols>
  <sheetData>
    <row r="1" spans="1:9" x14ac:dyDescent="0.25">
      <c r="A1" s="37" t="s">
        <v>424</v>
      </c>
      <c r="B1" s="45" t="str">
        <f>IF('bestelbon alg.'!B8:F8="","",'bestelbon alg.'!B8:F8)</f>
        <v/>
      </c>
    </row>
    <row r="2" spans="1:9" x14ac:dyDescent="0.25">
      <c r="A2" s="103" t="s">
        <v>429</v>
      </c>
      <c r="B2" s="102" t="str">
        <f>IF('bestelbon alg.'!F8="","",'bestelbon alg.'!F8)</f>
        <v/>
      </c>
      <c r="C2" s="101" t="str">
        <f>IF('bestelbon alg.'!G8="","",'bestelbon alg.'!G8)</f>
        <v/>
      </c>
    </row>
    <row r="3" spans="1:9" x14ac:dyDescent="0.25">
      <c r="A3" s="145"/>
      <c r="B3" s="103" t="s">
        <v>140</v>
      </c>
      <c r="C3" s="136" t="str">
        <f>IF('bestelbon alg.'!F9="","",'bestelbon alg.'!F9)</f>
        <v/>
      </c>
      <c r="D3" s="48"/>
    </row>
    <row r="4" spans="1:9" x14ac:dyDescent="0.25">
      <c r="A4" s="102" t="s">
        <v>423</v>
      </c>
      <c r="B4" s="45" t="str">
        <f>IF('bestelbon alg.'!J8="","",'bestelbon alg.'!J8)</f>
        <v/>
      </c>
      <c r="C4" s="100" t="str">
        <f xml:space="preserve"> "#colli : "&amp;TEXT(B229,0)</f>
        <v>#colli : 0</v>
      </c>
      <c r="D4" s="47"/>
    </row>
    <row r="6" spans="1:9" x14ac:dyDescent="0.25">
      <c r="A6" t="str">
        <f>IF(B6="","",IF(B6="OP-FINI","",VLOOKUP(C6,produkten!$A$1:$C$206,3,FALSE)))</f>
        <v/>
      </c>
      <c r="B6" s="46" t="str">
        <f>IF('bestelbon alg.'!D12="","",IF('bestelbon alg.'!D12="OP-FINI","",IF('bestelbon alg.'!D12=0,"",'bestelbon alg.'!D12)))</f>
        <v/>
      </c>
      <c r="C6" s="38" t="str">
        <f>IF(B6="","",produkten!A1)</f>
        <v/>
      </c>
      <c r="D6" s="38" t="str">
        <f>IF(B6="","",produkten!B1)</f>
        <v/>
      </c>
      <c r="E6" t="str">
        <f>'bestelbon alg.'!A12</f>
        <v>Komkommer  -  Concombre</v>
      </c>
      <c r="I6" t="str">
        <f>IF(E6=C6,"ok","FOUT")</f>
        <v>FOUT</v>
      </c>
    </row>
    <row r="7" spans="1:9" x14ac:dyDescent="0.25">
      <c r="A7" t="str">
        <f>IF(B7="","",VLOOKUP(C7,produkten!$A$1:$C$206,3,FALSE))</f>
        <v/>
      </c>
      <c r="B7" s="46" t="str">
        <f>IF('bestelbon alg.'!D13="","",IF('bestelbon alg.'!D13="OP-FINI","",IF('bestelbon alg.'!D13=0,"",'bestelbon alg.'!D13)))</f>
        <v/>
      </c>
      <c r="C7" s="38" t="str">
        <f>IF(B7="","",produkten!A2)</f>
        <v/>
      </c>
      <c r="D7" s="38" t="str">
        <f>IF(B7="","",produkten!B2)</f>
        <v/>
      </c>
      <c r="E7" t="str">
        <f>'bestelbon alg.'!A13</f>
        <v>Snack Komkommer- Concombre snack</v>
      </c>
      <c r="I7" t="str">
        <f t="shared" ref="I7:I29" si="0">IF(E7=C7,"ok","FOUT")</f>
        <v>FOUT</v>
      </c>
    </row>
    <row r="8" spans="1:9" x14ac:dyDescent="0.25">
      <c r="A8" t="str">
        <f>IF(B8="","",VLOOKUP(C8,produkten!$A$1:$C$206,3,FALSE))</f>
        <v/>
      </c>
      <c r="B8" s="46" t="str">
        <f>IF('bestelbon alg.'!D14="","",IF('bestelbon alg.'!D14="OP-FINI","",IF('bestelbon alg.'!D14=0,"",'bestelbon alg.'!D14)))</f>
        <v/>
      </c>
      <c r="C8" s="38" t="str">
        <f>IF(B8="","",produkten!A3)</f>
        <v/>
      </c>
      <c r="D8" s="38" t="str">
        <f>IF(B8="","",produkten!B3)</f>
        <v/>
      </c>
      <c r="E8" t="str">
        <f>'bestelbon alg.'!A14</f>
        <v>Paprika rood  -  Poivron rouge</v>
      </c>
      <c r="I8" t="str">
        <f t="shared" si="0"/>
        <v>FOUT</v>
      </c>
    </row>
    <row r="9" spans="1:9" x14ac:dyDescent="0.25">
      <c r="A9" t="str">
        <f>IF(B9="","",VLOOKUP(C9,produkten!$A$1:$C$206,3,FALSE))</f>
        <v/>
      </c>
      <c r="B9" s="46" t="str">
        <f>IF('bestelbon alg.'!D15="","",IF('bestelbon alg.'!D15="OP-FINI","",IF('bestelbon alg.'!D15=0,"",'bestelbon alg.'!D15)))</f>
        <v/>
      </c>
      <c r="C9" s="38" t="str">
        <f>IF(B9="","",produkten!A4)</f>
        <v/>
      </c>
      <c r="D9" s="38" t="str">
        <f>IF(B9="","",produkten!B4)</f>
        <v/>
      </c>
      <c r="E9" t="str">
        <f>'bestelbon alg.'!A15</f>
        <v>Paprika geel  -  Poivron jaune</v>
      </c>
      <c r="I9" t="str">
        <f t="shared" si="0"/>
        <v>FOUT</v>
      </c>
    </row>
    <row r="10" spans="1:9" x14ac:dyDescent="0.25">
      <c r="A10" t="str">
        <f>IF(B10="","",VLOOKUP(C10,produkten!$A$1:$C$206,3,FALSE))</f>
        <v/>
      </c>
      <c r="B10" s="46" t="str">
        <f>IF('bestelbon alg.'!D16="","",IF('bestelbon alg.'!D16="OP-FINI","",IF('bestelbon alg.'!D16=0,"",'bestelbon alg.'!D16)))</f>
        <v/>
      </c>
      <c r="C10" s="38" t="str">
        <f>IF(B10="","",produkten!A5)</f>
        <v/>
      </c>
      <c r="D10" s="38" t="str">
        <f>IF(B10="","",produkten!B5)</f>
        <v/>
      </c>
      <c r="E10" t="str">
        <f>'bestelbon alg.'!A16</f>
        <v>Zoete Punt Paprika - Poivron doux allongé</v>
      </c>
      <c r="I10" t="str">
        <f t="shared" si="0"/>
        <v>FOUT</v>
      </c>
    </row>
    <row r="11" spans="1:9" x14ac:dyDescent="0.25">
      <c r="A11" t="str">
        <f>IF(B11="","",VLOOKUP(C11,produkten!$A$1:$C$206,3,FALSE))</f>
        <v/>
      </c>
      <c r="B11" s="46" t="str">
        <f>IF('bestelbon alg.'!D17="","",IF('bestelbon alg.'!D17="OP-FINI","",IF('bestelbon alg.'!D17=0,"",'bestelbon alg.'!D17)))</f>
        <v/>
      </c>
      <c r="C11" s="38" t="str">
        <f>IF(B11="","",produkten!A6)</f>
        <v/>
      </c>
      <c r="D11" s="38" t="str">
        <f>IF(B11="","",produkten!B6)</f>
        <v/>
      </c>
      <c r="E11" t="str">
        <f>'bestelbon alg.'!A17</f>
        <v xml:space="preserve">Aubergine </v>
      </c>
      <c r="I11" t="str">
        <f t="shared" si="0"/>
        <v>FOUT</v>
      </c>
    </row>
    <row r="12" spans="1:9" x14ac:dyDescent="0.25">
      <c r="A12" t="str">
        <f>IF(B12="","",VLOOKUP(C12,produkten!$A$1:$C$206,3,FALSE))</f>
        <v/>
      </c>
      <c r="B12" s="46" t="str">
        <f>IF('bestelbon alg.'!D18="","",IF('bestelbon alg.'!D18="OP-FINI","",IF('bestelbon alg.'!D18=0,"",'bestelbon alg.'!D18)))</f>
        <v/>
      </c>
      <c r="C12" s="38" t="str">
        <f>IF(B12="","",produkten!A7)</f>
        <v/>
      </c>
      <c r="D12" s="38" t="str">
        <f>IF(B12="","",produkten!B7)</f>
        <v/>
      </c>
      <c r="E12" t="str">
        <f>'bestelbon alg.'!A18</f>
        <v>Spaanse peper  -  Piment</v>
      </c>
      <c r="I12" t="str">
        <f t="shared" si="0"/>
        <v>FOUT</v>
      </c>
    </row>
    <row r="13" spans="1:9" x14ac:dyDescent="0.25">
      <c r="A13" t="str">
        <f>IF(B13="","",VLOOKUP(C13,produkten!$A$1:$C$206,3,FALSE))</f>
        <v/>
      </c>
      <c r="B13" s="46" t="str">
        <f>IF('bestelbon alg.'!D19="","",IF('bestelbon alg.'!D19="OP-FINI","",IF('bestelbon alg.'!D19=0,"",'bestelbon alg.'!D19)))</f>
        <v/>
      </c>
      <c r="C13" s="38" t="str">
        <f>IF(B13="","",produkten!A8)</f>
        <v/>
      </c>
      <c r="D13" s="38" t="str">
        <f>IF(B13="","",produkten!B8)</f>
        <v/>
      </c>
      <c r="E13" t="str">
        <f>'bestelbon alg.'!A19</f>
        <v>Potpeper  -  Piment Patio</v>
      </c>
      <c r="I13" t="str">
        <f t="shared" si="0"/>
        <v>FOUT</v>
      </c>
    </row>
    <row r="14" spans="1:9" x14ac:dyDescent="0.25">
      <c r="A14" t="str">
        <f>IF(B14="","",VLOOKUP(C14,produkten!$A$1:$C$206,3,FALSE))</f>
        <v/>
      </c>
      <c r="B14" s="46" t="str">
        <f>IF('bestelbon alg.'!D20="","",IF('bestelbon alg.'!D20="OP-FINI","",IF('bestelbon alg.'!D20=0,"",'bestelbon alg.'!D20)))</f>
        <v/>
      </c>
      <c r="C14" s="38" t="str">
        <f>IF(B14="","",produkten!A9)</f>
        <v/>
      </c>
      <c r="D14" s="38" t="str">
        <f>IF(B14="","",produkten!B9)</f>
        <v/>
      </c>
      <c r="E14" t="str">
        <f>'bestelbon alg.'!A20</f>
        <v>Vleestomaat - Tomate Charnue Hybride F1</v>
      </c>
      <c r="I14" t="str">
        <f t="shared" si="0"/>
        <v>FOUT</v>
      </c>
    </row>
    <row r="15" spans="1:9" x14ac:dyDescent="0.25">
      <c r="A15" t="str">
        <f>IF(B15="","",VLOOKUP(C15,produkten!$A$1:$C$206,3,FALSE))</f>
        <v/>
      </c>
      <c r="B15" s="46" t="str">
        <f>IF('bestelbon alg.'!D21="","",IF('bestelbon alg.'!D21="OP-FINI","",IF('bestelbon alg.'!D21=0,"",'bestelbon alg.'!D21)))</f>
        <v/>
      </c>
      <c r="C15" s="38" t="str">
        <f>IF(B15="","",produkten!A10)</f>
        <v/>
      </c>
      <c r="D15" s="38" t="str">
        <f>IF(B15="","",produkten!B10)</f>
        <v/>
      </c>
      <c r="E15" t="str">
        <f>'bestelbon alg.'!A21</f>
        <v>Cherrytomaat - Tomate apéritif F1</v>
      </c>
      <c r="I15" t="str">
        <f t="shared" si="0"/>
        <v>FOUT</v>
      </c>
    </row>
    <row r="16" spans="1:9" x14ac:dyDescent="0.25">
      <c r="A16" t="str">
        <f>IF(B16="","",VLOOKUP(C16,produkten!$A$1:$C$206,3,FALSE))</f>
        <v/>
      </c>
      <c r="B16" s="46" t="str">
        <f>IF('bestelbon alg.'!D22="","",IF('bestelbon alg.'!D22="OP-FINI","",IF('bestelbon alg.'!D22=0,"",'bestelbon alg.'!D22)))</f>
        <v/>
      </c>
      <c r="C16" s="38" t="str">
        <f>IF(B16="","",produkten!A11)</f>
        <v/>
      </c>
      <c r="D16" s="38" t="str">
        <f>IF(B16="","",produkten!B11)</f>
        <v/>
      </c>
      <c r="E16" t="str">
        <f>'bestelbon alg.'!A22</f>
        <v>Pot tomaat - Tomate Patio</v>
      </c>
      <c r="I16" t="str">
        <f t="shared" si="0"/>
        <v>FOUT</v>
      </c>
    </row>
    <row r="17" spans="1:9" x14ac:dyDescent="0.25">
      <c r="A17" t="str">
        <f>IF(B17="","",VLOOKUP(C17,produkten!$A$1:$C$206,3,FALSE))</f>
        <v/>
      </c>
      <c r="B17" s="46" t="str">
        <f>IF('bestelbon alg.'!D23="","",IF('bestelbon alg.'!D23="OP-FINI","",IF('bestelbon alg.'!D23=0,"",'bestelbon alg.'!D23)))</f>
        <v/>
      </c>
      <c r="C17" s="38" t="str">
        <f>IF(B17="","",produkten!A12)</f>
        <v/>
      </c>
      <c r="D17" s="38" t="str">
        <f>IF(B17="","",produkten!B12)</f>
        <v/>
      </c>
      <c r="E17" t="str">
        <f>'bestelbon alg.'!A23</f>
        <v>Trostomaat  -  Tomate grapes F1</v>
      </c>
      <c r="I17" t="str">
        <f t="shared" si="0"/>
        <v>FOUT</v>
      </c>
    </row>
    <row r="18" spans="1:9" x14ac:dyDescent="0.25">
      <c r="A18" t="str">
        <f>IF(B18="","",VLOOKUP(C18,produkten!$A$1:$C$206,3,FALSE))</f>
        <v/>
      </c>
      <c r="B18" s="46" t="str">
        <f>IF('bestelbon alg.'!D24="","",IF('bestelbon alg.'!D24="OP-FINI","",IF('bestelbon alg.'!D24=0,"",'bestelbon alg.'!D24)))</f>
        <v/>
      </c>
      <c r="C18" s="38" t="str">
        <f>IF(B18="","",produkten!A13)</f>
        <v/>
      </c>
      <c r="D18" s="38" t="str">
        <f>IF(B18="","",produkten!B13)</f>
        <v/>
      </c>
      <c r="E18" t="str">
        <f>'bestelbon alg.'!A24</f>
        <v>Italiaanse tomaat - Tomate Roma F1</v>
      </c>
      <c r="I18" t="str">
        <f t="shared" si="0"/>
        <v>FOUT</v>
      </c>
    </row>
    <row r="19" spans="1:9" x14ac:dyDescent="0.25">
      <c r="A19" t="str">
        <f>IF(B19="","",VLOOKUP(C19,produkten!$A$1:$C$206,3,FALSE))</f>
        <v/>
      </c>
      <c r="B19" s="46" t="str">
        <f>IF('bestelbon alg.'!D25="","",IF('bestelbon alg.'!D25="OP-FINI","",IF('bestelbon alg.'!D25=0,"",'bestelbon alg.'!D25)))</f>
        <v/>
      </c>
      <c r="C19" s="38" t="str">
        <f>IF(B19="","",produkten!A14)</f>
        <v/>
      </c>
      <c r="D19" s="38" t="str">
        <f>IF(B19="","",produkten!B14)</f>
        <v/>
      </c>
      <c r="E19" t="str">
        <f>'bestelbon alg.'!A25</f>
        <v>Tomaat - Tomate 'Cœur de Bœuf'</v>
      </c>
      <c r="I19" t="str">
        <f t="shared" si="0"/>
        <v>FOUT</v>
      </c>
    </row>
    <row r="20" spans="1:9" x14ac:dyDescent="0.25">
      <c r="A20" t="str">
        <f>IF(B20="","",VLOOKUP(C20,produkten!$A$1:$C$206,3,FALSE))</f>
        <v/>
      </c>
      <c r="B20" s="46" t="str">
        <f>IF('bestelbon alg.'!D26="","",IF('bestelbon alg.'!D26="OP-FINI","",IF('bestelbon alg.'!D26=0,"",'bestelbon alg.'!D26)))</f>
        <v/>
      </c>
      <c r="C20" s="38" t="str">
        <f>IF(B20="","",produkten!A15)</f>
        <v/>
      </c>
      <c r="D20" s="38" t="str">
        <f>IF(B20="","",produkten!B15)</f>
        <v/>
      </c>
      <c r="E20" t="str">
        <f>'bestelbon alg.'!A26</f>
        <v>Snoep tomaat - Tomate Snack F1</v>
      </c>
      <c r="I20" t="str">
        <f t="shared" si="0"/>
        <v>FOUT</v>
      </c>
    </row>
    <row r="21" spans="1:9" x14ac:dyDescent="0.25">
      <c r="A21" t="str">
        <f>IF(B21="","",VLOOKUP(C21,produkten!$A$1:$C$206,3,FALSE))</f>
        <v/>
      </c>
      <c r="B21" s="46" t="str">
        <f>IF('bestelbon alg.'!D27="","",IF('bestelbon alg.'!D27="OP-FINI","",IF('bestelbon alg.'!D27=0,"",'bestelbon alg.'!D27)))</f>
        <v/>
      </c>
      <c r="C21" s="38" t="str">
        <f>IF(B21="","",produkten!A16)</f>
        <v/>
      </c>
      <c r="D21" s="38" t="str">
        <f>IF(B21="","",produkten!B16)</f>
        <v/>
      </c>
      <c r="E21" t="str">
        <f>'bestelbon alg.'!A27</f>
        <v>Gele tomaat - Tomate jaune F1</v>
      </c>
      <c r="I21" t="str">
        <f t="shared" si="0"/>
        <v>FOUT</v>
      </c>
    </row>
    <row r="22" spans="1:9" x14ac:dyDescent="0.25">
      <c r="A22" t="str">
        <f>IF(B22="","",VLOOKUP(C22,produkten!$A$1:$C$206,3,FALSE))</f>
        <v/>
      </c>
      <c r="B22" s="46" t="str">
        <f>IF('bestelbon alg.'!D28="","",IF('bestelbon alg.'!D28="OP-FINI","",IF('bestelbon alg.'!D28=0,"",'bestelbon alg.'!D28)))</f>
        <v/>
      </c>
      <c r="C22" s="38" t="str">
        <f>IF(B22="","",produkten!A17)</f>
        <v/>
      </c>
      <c r="D22" s="38" t="str">
        <f>IF(B22="","",produkten!B17)</f>
        <v/>
      </c>
      <c r="E22" t="str">
        <f>'bestelbon alg.'!A28</f>
        <v>Tomaat - Tomate 'Marmande'</v>
      </c>
      <c r="I22" t="str">
        <f t="shared" si="0"/>
        <v>FOUT</v>
      </c>
    </row>
    <row r="23" spans="1:9" x14ac:dyDescent="0.25">
      <c r="A23" t="str">
        <f>IF(B23="","",VLOOKUP(C23,produkten!$A$1:$C$206,3,FALSE))</f>
        <v/>
      </c>
      <c r="B23" s="46" t="str">
        <f>IF('bestelbon alg.'!D29="","",IF('bestelbon alg.'!D29="OP-FINI","",IF('bestelbon alg.'!D29=0,"",'bestelbon alg.'!D29)))</f>
        <v/>
      </c>
      <c r="C23" s="38" t="str">
        <f>IF(B23="","",produkten!A18)</f>
        <v/>
      </c>
      <c r="D23" s="38" t="str">
        <f>IF(B23="","",produkten!B18)</f>
        <v/>
      </c>
      <c r="E23" t="str">
        <f>'bestelbon alg.'!A29</f>
        <v>Tomaat - Tomate 'Pyros' F1</v>
      </c>
      <c r="I23" t="str">
        <f t="shared" si="0"/>
        <v>FOUT</v>
      </c>
    </row>
    <row r="24" spans="1:9" x14ac:dyDescent="0.25">
      <c r="A24" t="str">
        <f>IF(B24="","",VLOOKUP(C24,produkten!$A$1:$C$206,3,FALSE))</f>
        <v/>
      </c>
      <c r="B24" s="46" t="str">
        <f>IF('bestelbon alg.'!D30="","",IF('bestelbon alg.'!D30="OP-FINI","",IF('bestelbon alg.'!D30=0,"",'bestelbon alg.'!D30)))</f>
        <v/>
      </c>
      <c r="C24" s="38" t="str">
        <f>IF(B24="","",produkten!A19)</f>
        <v/>
      </c>
      <c r="D24" s="38" t="str">
        <f>IF(B24="","",produkten!B19)</f>
        <v/>
      </c>
      <c r="E24" t="str">
        <f>'bestelbon alg.'!A30</f>
        <v>Tomaat - Tomate 'Saint-Pierre'</v>
      </c>
      <c r="I24" t="str">
        <f t="shared" si="0"/>
        <v>FOUT</v>
      </c>
    </row>
    <row r="25" spans="1:9" x14ac:dyDescent="0.25">
      <c r="A25" t="str">
        <f>IF(B25="","",VLOOKUP(C25,produkten!$A$1:$C$206,3,FALSE))</f>
        <v/>
      </c>
      <c r="B25" s="46" t="str">
        <f>IF('bestelbon alg.'!D31="","",IF('bestelbon alg.'!D31="OP-FINI","",IF('bestelbon alg.'!D31=0,"",'bestelbon alg.'!D31)))</f>
        <v/>
      </c>
      <c r="C25" s="38" t="str">
        <f>IF(B25="","",produkten!A20)</f>
        <v/>
      </c>
      <c r="D25" s="38" t="str">
        <f>IF(B25="","",produkten!B20)</f>
        <v/>
      </c>
      <c r="E25" t="str">
        <f>'bestelbon alg.'!A31</f>
        <v>Tomaat - Tomate 'Green Zebra'</v>
      </c>
      <c r="I25" t="str">
        <f t="shared" si="0"/>
        <v>FOUT</v>
      </c>
    </row>
    <row r="26" spans="1:9" x14ac:dyDescent="0.25">
      <c r="A26" t="str">
        <f>IF(B26="","",VLOOKUP(C26,produkten!$A$1:$C$206,3,FALSE))</f>
        <v/>
      </c>
      <c r="B26" s="46" t="str">
        <f>IF('bestelbon alg.'!D32="","",IF('bestelbon alg.'!D32="OP-FINI","",IF('bestelbon alg.'!D32=0,"",'bestelbon alg.'!D32)))</f>
        <v/>
      </c>
      <c r="C26" s="38" t="str">
        <f>IF(B26="","",produkten!A21)</f>
        <v/>
      </c>
      <c r="D26" s="38" t="str">
        <f>IF(B26="","",produkten!B21)</f>
        <v/>
      </c>
      <c r="E26" t="str">
        <f>'bestelbon alg.'!A32</f>
        <v>Tomaat - Tomate 'Noir de Crimée'</v>
      </c>
      <c r="I26" t="str">
        <f t="shared" si="0"/>
        <v>FOUT</v>
      </c>
    </row>
    <row r="27" spans="1:9" x14ac:dyDescent="0.25">
      <c r="A27" t="str">
        <f>IF(B27="","",VLOOKUP(C27,produkten!$A$1:$C$206,3,FALSE))</f>
        <v/>
      </c>
      <c r="B27" s="46" t="str">
        <f>IF('bestelbon alg.'!D33="","",IF('bestelbon alg.'!D33="OP-FINI","",IF('bestelbon alg.'!D33=0,"",'bestelbon alg.'!D33)))</f>
        <v/>
      </c>
      <c r="C27" s="38" t="str">
        <f>IF(B27="","",produkten!A22)</f>
        <v/>
      </c>
      <c r="D27" s="38" t="str">
        <f>IF(B27="","",produkten!B22)</f>
        <v/>
      </c>
      <c r="E27" t="str">
        <f>'bestelbon alg.'!A33</f>
        <v>Tomaat - Tomate 'Andine Cornue'</v>
      </c>
      <c r="I27" t="str">
        <f t="shared" si="0"/>
        <v>FOUT</v>
      </c>
    </row>
    <row r="28" spans="1:9" x14ac:dyDescent="0.25">
      <c r="A28" t="str">
        <f>IF(B28="","",VLOOKUP(C28,produkten!$A$1:$C$206,3,FALSE))</f>
        <v/>
      </c>
      <c r="B28" s="46" t="str">
        <f>IF('bestelbon alg.'!D34="","",IF('bestelbon alg.'!D34="OP-FINI","",IF('bestelbon alg.'!D34=0,"",'bestelbon alg.'!D34)))</f>
        <v/>
      </c>
      <c r="C28" s="38" t="str">
        <f>IF(B28="","",produkten!A23)</f>
        <v/>
      </c>
      <c r="D28" s="38" t="str">
        <f>IF(B28="","",produkten!B23)</f>
        <v/>
      </c>
      <c r="E28" t="str">
        <f>'bestelbon alg.'!A34</f>
        <v>Tomaat - Tomate 'Ananas'</v>
      </c>
      <c r="I28" t="str">
        <f t="shared" ref="I28" si="1">IF(E28=C28,"ok","FOUT")</f>
        <v>FOUT</v>
      </c>
    </row>
    <row r="29" spans="1:9" x14ac:dyDescent="0.25">
      <c r="A29" t="str">
        <f>IF(B29="","",VLOOKUP(C29,produkten!$A$1:$C$206,3,FALSE))</f>
        <v/>
      </c>
      <c r="B29" s="46" t="str">
        <f>IF('bestelbon alg.'!D35="","",IF('bestelbon alg.'!D35="OP-FINI","",IF('bestelbon alg.'!D35=0,"",'bestelbon alg.'!D35)))</f>
        <v/>
      </c>
      <c r="C29" s="38" t="str">
        <f>IF(B29="","",produkten!A24)</f>
        <v/>
      </c>
      <c r="D29" s="38" t="str">
        <f>IF(B29="","",produkten!B24)</f>
        <v/>
      </c>
      <c r="E29" t="str">
        <f>'bestelbon alg.'!A35</f>
        <v>Tomaat - Tomate 'Yellow Pear'</v>
      </c>
      <c r="I29" t="str">
        <f t="shared" si="0"/>
        <v>FOUT</v>
      </c>
    </row>
    <row r="30" spans="1:9" x14ac:dyDescent="0.25">
      <c r="A30" t="str">
        <f>IF(B30="","",VLOOKUP(C30,produkten!$A$1:$C$206,3,FALSE))</f>
        <v/>
      </c>
      <c r="B30" s="46" t="str">
        <f>IF('bestelbon alg.'!D36="","",IF('bestelbon alg.'!D36="OP-FINI","",IF('bestelbon alg.'!D36=0,"",'bestelbon alg.'!D36)))</f>
        <v/>
      </c>
      <c r="C30" s="38" t="str">
        <f>IF(B30="","",produkten!A25)</f>
        <v/>
      </c>
      <c r="D30" s="38" t="str">
        <f>IF(B30="","",produkten!B25)</f>
        <v/>
      </c>
      <c r="E30" t="str">
        <f>'bestelbon alg.'!A36</f>
        <v>Tomaat - Tomate 'Costoluto Genovese'</v>
      </c>
      <c r="I30" t="str">
        <f t="shared" ref="I30:I48" si="2">IF(E30=C30,"ok","FOUT")</f>
        <v>FOUT</v>
      </c>
    </row>
    <row r="31" spans="1:9" x14ac:dyDescent="0.25">
      <c r="A31" t="str">
        <f>IF(B31="","",VLOOKUP(C31,produkten!$A$1:$C$206,3,FALSE))</f>
        <v/>
      </c>
      <c r="B31" s="46" t="str">
        <f>IF('bestelbon alg.'!D37="","",IF('bestelbon alg.'!D37="OP-FINI","",IF('bestelbon alg.'!D37=0,"",'bestelbon alg.'!D37)))</f>
        <v/>
      </c>
      <c r="C31" s="38" t="str">
        <f>IF(B31="","",produkten!A26)</f>
        <v/>
      </c>
      <c r="D31" s="38" t="str">
        <f>IF(B31="","",produkten!B25)</f>
        <v/>
      </c>
      <c r="E31" t="str">
        <f>'bestelbon alg.'!A37</f>
        <v>Meloen - Melon 'Charentais'</v>
      </c>
      <c r="I31" t="str">
        <f t="shared" si="2"/>
        <v>FOUT</v>
      </c>
    </row>
    <row r="32" spans="1:9" x14ac:dyDescent="0.25">
      <c r="A32" t="str">
        <f>IF(B32="","",VLOOKUP(C32,produkten!$A$1:$C$206,3,FALSE))</f>
        <v/>
      </c>
      <c r="B32" s="46" t="str">
        <f>IF('bestelbon alg.'!D38="","",IF('bestelbon alg.'!D38="OP-FINI","",IF('bestelbon alg.'!D38=0,"",'bestelbon alg.'!D38)))</f>
        <v/>
      </c>
      <c r="C32" s="38" t="str">
        <f>IF(B32="","",produkten!A27)</f>
        <v/>
      </c>
      <c r="D32" s="38" t="str">
        <f>IF(B32="","",produkten!B26)</f>
        <v/>
      </c>
      <c r="E32" t="str">
        <f>'bestelbon alg.'!A38</f>
        <v>Honingmeloen - Melon miel</v>
      </c>
      <c r="I32" t="str">
        <f t="shared" si="2"/>
        <v>FOUT</v>
      </c>
    </row>
    <row r="33" spans="1:9" x14ac:dyDescent="0.25">
      <c r="A33" t="str">
        <f>IF(B33="","",VLOOKUP(C33,produkten!$A$1:$C$206,3,FALSE))</f>
        <v/>
      </c>
      <c r="B33" s="46" t="str">
        <f>IF('bestelbon alg.'!D39="","",IF('bestelbon alg.'!D39="OP-FINI","",IF('bestelbon alg.'!D39=0,"",'bestelbon alg.'!D39)))</f>
        <v/>
      </c>
      <c r="C33" s="38" t="str">
        <f>IF(B33="","",produkten!A28)</f>
        <v/>
      </c>
      <c r="D33" s="38" t="str">
        <f>IF(B33="","",produkten!B27)</f>
        <v/>
      </c>
      <c r="E33" t="str">
        <f>'bestelbon alg.'!A39</f>
        <v>Watermeloen - Pastèque</v>
      </c>
      <c r="I33" t="str">
        <f t="shared" si="2"/>
        <v>FOUT</v>
      </c>
    </row>
    <row r="34" spans="1:9" x14ac:dyDescent="0.25">
      <c r="A34" t="str">
        <f>IF(B34="","",VLOOKUP(C34,produkten!$A$1:$C$206,3,FALSE))</f>
        <v/>
      </c>
      <c r="B34" s="46" t="str">
        <f>IF('bestelbon alg.'!D40="","",IF('bestelbon alg.'!D40="OP-FINI","",IF('bestelbon alg.'!D40=0,"",'bestelbon alg.'!D40)))</f>
        <v/>
      </c>
      <c r="C34" s="38" t="str">
        <f>IF(B34="","",produkten!A29)</f>
        <v/>
      </c>
      <c r="D34" s="38" t="str">
        <f>IF(B34="","",produkten!B28)</f>
        <v/>
      </c>
      <c r="E34" t="str">
        <f>'bestelbon alg.'!A40</f>
        <v>Patisson</v>
      </c>
      <c r="I34" t="str">
        <f t="shared" si="2"/>
        <v>FOUT</v>
      </c>
    </row>
    <row r="35" spans="1:9" x14ac:dyDescent="0.25">
      <c r="A35" t="str">
        <f>IF(B35="","",VLOOKUP(C35,produkten!$A$1:$C$206,3,FALSE))</f>
        <v/>
      </c>
      <c r="B35" s="46" t="str">
        <f>IF('bestelbon alg.'!D41="","",IF('bestelbon alg.'!D41="OP-FINI","",IF('bestelbon alg.'!D41=0,"",'bestelbon alg.'!D41)))</f>
        <v/>
      </c>
      <c r="C35" s="38" t="str">
        <f>IF(B35="","",produkten!A30)</f>
        <v/>
      </c>
      <c r="D35" s="38" t="str">
        <f>IF(B35="","",produkten!B29)</f>
        <v/>
      </c>
      <c r="E35" t="str">
        <f>'bestelbon alg.'!A41</f>
        <v>Courgette Groen - Vert</v>
      </c>
      <c r="I35" t="str">
        <f t="shared" si="2"/>
        <v>FOUT</v>
      </c>
    </row>
    <row r="36" spans="1:9" x14ac:dyDescent="0.25">
      <c r="A36" t="str">
        <f>IF(B36="","",VLOOKUP(C36,produkten!$A$1:$C$206,3,FALSE))</f>
        <v/>
      </c>
      <c r="B36" s="46" t="str">
        <f>IF('bestelbon alg.'!D42="","",IF('bestelbon alg.'!D42="OP-FINI","",IF('bestelbon alg.'!D42=0,"",'bestelbon alg.'!D42)))</f>
        <v/>
      </c>
      <c r="C36" s="38" t="str">
        <f>IF(B36="","",produkten!A31)</f>
        <v/>
      </c>
      <c r="D36" s="38" t="str">
        <f>IF(B36="","",produkten!B30)</f>
        <v/>
      </c>
      <c r="E36" t="str">
        <f>'bestelbon alg.'!A42</f>
        <v>Courgette Geel - Jaune</v>
      </c>
      <c r="I36" t="str">
        <f t="shared" si="2"/>
        <v>FOUT</v>
      </c>
    </row>
    <row r="37" spans="1:9" x14ac:dyDescent="0.25">
      <c r="A37" t="str">
        <f>IF(B37="","",VLOOKUP(C37,produkten!$A$1:$C$206,3,FALSE))</f>
        <v/>
      </c>
      <c r="B37" s="46" t="str">
        <f>IF('bestelbon alg.'!D43="","",IF('bestelbon alg.'!D43="OP-FINI","",IF('bestelbon alg.'!D43=0,"",'bestelbon alg.'!D43)))</f>
        <v/>
      </c>
      <c r="C37" s="38" t="str">
        <f>IF(B37="","",produkten!A32)</f>
        <v/>
      </c>
      <c r="D37" s="38" t="str">
        <f>IF(B37="","",produkten!B31)</f>
        <v/>
      </c>
      <c r="E37" t="str">
        <f>'bestelbon alg.'!A43</f>
        <v>Courgette Rond - Ronde</v>
      </c>
      <c r="I37" t="str">
        <f t="shared" si="2"/>
        <v>FOUT</v>
      </c>
    </row>
    <row r="38" spans="1:9" x14ac:dyDescent="0.25">
      <c r="A38" t="str">
        <f>IF(B38="","",VLOOKUP(C38,produkten!$A$1:$C$206,3,FALSE))</f>
        <v/>
      </c>
      <c r="B38" s="46" t="str">
        <f>IF('bestelbon alg.'!D44="","",IF('bestelbon alg.'!D44="OP-FINI","",IF('bestelbon alg.'!D44=0,"",'bestelbon alg.'!D44)))</f>
        <v/>
      </c>
      <c r="C38" s="38" t="str">
        <f>IF(B38="","",produkten!A33)</f>
        <v/>
      </c>
      <c r="D38" s="38" t="str">
        <f>IF(B38="","",produkten!B32)</f>
        <v/>
      </c>
      <c r="E38" t="str">
        <f>'bestelbon alg.'!A44</f>
        <v>Pompoen - Potiron ' Gele reus'</v>
      </c>
      <c r="I38" t="str">
        <f t="shared" si="2"/>
        <v>FOUT</v>
      </c>
    </row>
    <row r="39" spans="1:9" x14ac:dyDescent="0.25">
      <c r="A39" t="str">
        <f>IF(B39="","",VLOOKUP(C39,produkten!$A$1:$C$206,3,FALSE))</f>
        <v/>
      </c>
      <c r="B39" s="46" t="str">
        <f>IF('bestelbon alg.'!D45="","",IF('bestelbon alg.'!D45="OP-FINI","",IF('bestelbon alg.'!D45=0,"",'bestelbon alg.'!D45)))</f>
        <v/>
      </c>
      <c r="C39" s="38" t="str">
        <f>IF(B39="","",produkten!A34)</f>
        <v/>
      </c>
      <c r="D39" s="38" t="str">
        <f>IF(B39="","",produkten!B33)</f>
        <v/>
      </c>
      <c r="E39" t="str">
        <f>'bestelbon alg.'!A45</f>
        <v>Potimarron</v>
      </c>
      <c r="I39" t="str">
        <f t="shared" si="2"/>
        <v>FOUT</v>
      </c>
    </row>
    <row r="40" spans="1:9" x14ac:dyDescent="0.25">
      <c r="A40" t="str">
        <f>IF(B40="","",VLOOKUP(C40,produkten!$A$1:$C$206,3,FALSE))</f>
        <v/>
      </c>
      <c r="B40" s="46" t="str">
        <f>IF('bestelbon alg.'!D46="","",IF('bestelbon alg.'!D46="OP-FINI","",IF('bestelbon alg.'!D46=0,"",'bestelbon alg.'!D46)))</f>
        <v/>
      </c>
      <c r="C40" s="38" t="str">
        <f>IF(B40="","",produkten!A35)</f>
        <v/>
      </c>
      <c r="D40" s="38" t="str">
        <f>IF(B40="","",produkten!B34)</f>
        <v/>
      </c>
      <c r="E40" t="str">
        <f>'bestelbon alg.'!A46</f>
        <v>Butternut pompoen - Citrouille Butternut</v>
      </c>
      <c r="I40" t="str">
        <f t="shared" si="2"/>
        <v>FOUT</v>
      </c>
    </row>
    <row r="41" spans="1:9" x14ac:dyDescent="0.25">
      <c r="A41" t="str">
        <f>IF(B41="","",VLOOKUP(C41,produkten!$A$1:$C$206,3,FALSE))</f>
        <v/>
      </c>
      <c r="B41" s="46" t="str">
        <f>IF('bestelbon alg.'!D47="","",IF('bestelbon alg.'!D47="OP-FINI","",IF('bestelbon alg.'!D47=0,"",'bestelbon alg.'!D47)))</f>
        <v/>
      </c>
      <c r="C41" s="38" t="str">
        <f>IF(B41="","",produkten!A36)</f>
        <v/>
      </c>
      <c r="D41" s="38" t="str">
        <f>IF(B41="","",produkten!B35)</f>
        <v/>
      </c>
      <c r="E41" t="str">
        <f>'bestelbon alg.'!A47</f>
        <v>Pompoen - Potiron 'Rouge Vif d'Etampes'</v>
      </c>
      <c r="I41" t="str">
        <f t="shared" si="2"/>
        <v>FOUT</v>
      </c>
    </row>
    <row r="42" spans="1:9" x14ac:dyDescent="0.25">
      <c r="A42" t="str">
        <f>IF(B42="","",VLOOKUP(C42,produkten!$A$1:$C$206,3,FALSE))</f>
        <v/>
      </c>
      <c r="B42" s="46" t="str">
        <f>IF('bestelbon alg.'!D48="","",IF('bestelbon alg.'!D48="OP-FINI","",IF('bestelbon alg.'!D48=0,"",'bestelbon alg.'!D48)))</f>
        <v/>
      </c>
      <c r="C42" s="38" t="str">
        <f>IF(B42="","",produkten!A37)</f>
        <v/>
      </c>
      <c r="D42" s="38" t="str">
        <f>IF(B42="","",produkten!B36)</f>
        <v/>
      </c>
      <c r="E42" t="str">
        <f>'bestelbon alg.'!A48</f>
        <v>Spaghettipompoen - Courge Spaghetti</v>
      </c>
      <c r="I42" t="str">
        <f t="shared" si="2"/>
        <v>FOUT</v>
      </c>
    </row>
    <row r="43" spans="1:9" x14ac:dyDescent="0.25">
      <c r="A43" t="str">
        <f>IF(B43="","",VLOOKUP(C43,produkten!$A$1:$C$206,3,FALSE))</f>
        <v/>
      </c>
      <c r="B43" s="46" t="str">
        <f>IF('bestelbon alg.'!D49="","",IF('bestelbon alg.'!D49="OP-FINI","",IF('bestelbon alg.'!D49=0,"",'bestelbon alg.'!D49)))</f>
        <v/>
      </c>
      <c r="C43" s="38" t="str">
        <f>IF(B43="","",produkten!A38)</f>
        <v/>
      </c>
      <c r="D43" s="38" t="str">
        <f>IF(B43="","",produkten!B37)</f>
        <v/>
      </c>
      <c r="E43" t="str">
        <f>'bestelbon alg.'!A49</f>
        <v>Augurk - Cornichon</v>
      </c>
      <c r="I43" t="str">
        <f t="shared" si="2"/>
        <v>FOUT</v>
      </c>
    </row>
    <row r="44" spans="1:9" x14ac:dyDescent="0.25">
      <c r="A44" t="str">
        <f>IF(B44="","",VLOOKUP(C44,produkten!$A$1:$C$206,3,FALSE))</f>
        <v/>
      </c>
      <c r="B44" s="46" t="str">
        <f>IF('bestelbon alg.'!D50="","",IF('bestelbon alg.'!D50="OP-FINI","",IF('bestelbon alg.'!D50=0,"",'bestelbon alg.'!D50)))</f>
        <v/>
      </c>
      <c r="C44" s="38" t="str">
        <f>IF(B44="","",produkten!A39)</f>
        <v/>
      </c>
      <c r="D44" s="38" t="str">
        <f>IF(B44="","",produkten!B38)</f>
        <v/>
      </c>
      <c r="E44" t="str">
        <f>'bestelbon alg.'!A50</f>
        <v>Struikboon-Haricot Nain</v>
      </c>
      <c r="I44" t="str">
        <f t="shared" si="2"/>
        <v>FOUT</v>
      </c>
    </row>
    <row r="45" spans="1:9" x14ac:dyDescent="0.25">
      <c r="A45" t="str">
        <f>IF(B45="","",VLOOKUP(C45,produkten!$A$1:$C$206,3,FALSE))</f>
        <v/>
      </c>
      <c r="B45" s="46" t="str">
        <f>IF('bestelbon alg.'!D51="","",IF('bestelbon alg.'!D51="OP-FINI","",IF('bestelbon alg.'!D51=0,"",'bestelbon alg.'!D51)))</f>
        <v/>
      </c>
      <c r="C45" s="38" t="str">
        <f>IF(B45="","",produkten!A40)</f>
        <v/>
      </c>
      <c r="D45" s="38" t="str">
        <f>IF(B45="","",produkten!B39)</f>
        <v/>
      </c>
      <c r="E45" t="str">
        <f>'bestelbon alg.'!A51</f>
        <v>Boterboon - Haricot Nain Beurre</v>
      </c>
      <c r="I45" t="str">
        <f t="shared" si="2"/>
        <v>FOUT</v>
      </c>
    </row>
    <row r="46" spans="1:9" x14ac:dyDescent="0.25">
      <c r="A46" t="str">
        <f>IF(B46="","",VLOOKUP(C46,produkten!$A$1:$C$206,3,FALSE))</f>
        <v/>
      </c>
      <c r="B46" s="46" t="str">
        <f>IF('bestelbon alg.'!D52="","",IF('bestelbon alg.'!D52="OP-FINI","",IF('bestelbon alg.'!D52=0,"",'bestelbon alg.'!D52)))</f>
        <v/>
      </c>
      <c r="C46" s="38" t="str">
        <f>IF(B46="","",produkten!A41)</f>
        <v/>
      </c>
      <c r="D46" s="38" t="str">
        <f>IF(B46="","",produkten!B40)</f>
        <v/>
      </c>
      <c r="E46" t="str">
        <f>'bestelbon alg.'!A52</f>
        <v>Staaksnijboon-Haricot à rames</v>
      </c>
      <c r="I46" t="str">
        <f t="shared" si="2"/>
        <v>FOUT</v>
      </c>
    </row>
    <row r="47" spans="1:9" x14ac:dyDescent="0.25">
      <c r="A47" t="str">
        <f>IF(B47="","",VLOOKUP(C47,produkten!$A$1:$C$206,3,FALSE))</f>
        <v/>
      </c>
      <c r="B47" s="46" t="str">
        <f>IF('bestelbon alg.'!D53="","",IF('bestelbon alg.'!D53="OP-FINI","",IF('bestelbon alg.'!D53=0,"",'bestelbon alg.'!D53)))</f>
        <v/>
      </c>
      <c r="C47" s="38" t="str">
        <f>IF(B47="","",produkten!A42)</f>
        <v/>
      </c>
      <c r="D47" s="38" t="str">
        <f>IF(B47="","",produkten!B41)</f>
        <v/>
      </c>
      <c r="E47" t="str">
        <f>'bestelbon alg.'!A53</f>
        <v>Erwt - Petits pois</v>
      </c>
      <c r="I47" t="str">
        <f t="shared" si="2"/>
        <v>FOUT</v>
      </c>
    </row>
    <row r="48" spans="1:9" x14ac:dyDescent="0.25">
      <c r="A48" t="str">
        <f>IF(B48="","",VLOOKUP(C48,produkten!$A$1:$C$206,3,FALSE))</f>
        <v/>
      </c>
      <c r="B48" s="46" t="str">
        <f>IF('bestelbon alg.'!D54="","",IF('bestelbon alg.'!D54="OP-FINI","",IF('bestelbon alg.'!D54=0,"",'bestelbon alg.'!D54)))</f>
        <v/>
      </c>
      <c r="C48" s="38" t="str">
        <f>IF(B48="","",produkten!A43)</f>
        <v/>
      </c>
      <c r="D48" s="38" t="str">
        <f>IF(B48="","",produkten!B42)</f>
        <v/>
      </c>
      <c r="E48" t="str">
        <f>'bestelbon alg.'!A54</f>
        <v>Suikermais - maïs Sucré</v>
      </c>
      <c r="I48" t="str">
        <f t="shared" si="2"/>
        <v>FOUT</v>
      </c>
    </row>
    <row r="49" spans="1:9" x14ac:dyDescent="0.25">
      <c r="A49" t="str">
        <f>IF(B49="","",VLOOKUP(C49,produkten!$A$1:$C$206,3,FALSE))</f>
        <v/>
      </c>
      <c r="B49" s="46" t="str">
        <f>IF('bestelbon alg.'!D57="","",IF('bestelbon alg.'!D57="OP-FINI","",IF('bestelbon alg.'!D57=0,"",'bestelbon alg.'!D57)))</f>
        <v/>
      </c>
      <c r="C49" s="38" t="str">
        <f>IF(B49="","",produkten!A44)</f>
        <v/>
      </c>
      <c r="D49" s="38" t="str">
        <f>IF(B49="","",produkten!B44)</f>
        <v/>
      </c>
      <c r="E49" t="str">
        <f>'bestelbon alg.'!A57</f>
        <v>G/ Komkommer  -  Concombre</v>
      </c>
      <c r="I49" t="str">
        <f t="shared" ref="I49:I80" si="3">IF(E49=C49,"ok","FOUT")</f>
        <v>FOUT</v>
      </c>
    </row>
    <row r="50" spans="1:9" x14ac:dyDescent="0.25">
      <c r="A50" t="str">
        <f>IF(B50="","",VLOOKUP(C50,produkten!$A$1:$C$206,3,FALSE))</f>
        <v/>
      </c>
      <c r="B50" s="46" t="str">
        <f>IF('bestelbon alg.'!D58="","",IF('bestelbon alg.'!D58="OP-FINI","",IF('bestelbon alg.'!D58=0,"",'bestelbon alg.'!D58)))</f>
        <v/>
      </c>
      <c r="C50" s="38" t="str">
        <f>IF(B50="","",produkten!A45)</f>
        <v/>
      </c>
      <c r="D50" s="38" t="str">
        <f>IF(B50="","",produkten!B45)</f>
        <v/>
      </c>
      <c r="E50" t="str">
        <f>'bestelbon alg.'!A58</f>
        <v>G/ Snack Komkommer- Concombre snack</v>
      </c>
      <c r="I50" t="str">
        <f t="shared" si="3"/>
        <v>FOUT</v>
      </c>
    </row>
    <row r="51" spans="1:9" x14ac:dyDescent="0.25">
      <c r="A51" t="str">
        <f>IF(B51="","",VLOOKUP(C51,produkten!$A$1:$C$206,3,FALSE))</f>
        <v/>
      </c>
      <c r="B51" s="46" t="str">
        <f>IF('bestelbon alg.'!D59="","",IF('bestelbon alg.'!D59="OP-FINI","",IF('bestelbon alg.'!D59=0,"",'bestelbon alg.'!D59)))</f>
        <v/>
      </c>
      <c r="C51" s="38" t="str">
        <f>IF(B51="","",produkten!A46)</f>
        <v/>
      </c>
      <c r="D51" s="38" t="str">
        <f>IF(B51="","",produkten!B46)</f>
        <v/>
      </c>
      <c r="E51" t="str">
        <f>'bestelbon alg.'!A59</f>
        <v>G/ Aubergine</v>
      </c>
      <c r="I51" t="str">
        <f t="shared" si="3"/>
        <v>FOUT</v>
      </c>
    </row>
    <row r="52" spans="1:9" x14ac:dyDescent="0.25">
      <c r="A52" t="str">
        <f>IF(B52="","",VLOOKUP(C52,produkten!$A$1:$C$206,3,FALSE))</f>
        <v/>
      </c>
      <c r="B52" s="46" t="str">
        <f>IF('bestelbon alg.'!D60="","",IF('bestelbon alg.'!D60="OP-FINI","",IF('bestelbon alg.'!D60=0,"",'bestelbon alg.'!D60)))</f>
        <v/>
      </c>
      <c r="C52" s="38" t="str">
        <f>IF(B52="","",produkten!A47)</f>
        <v/>
      </c>
      <c r="D52" s="38" t="str">
        <f>IF(B52="","",produkten!B47)</f>
        <v/>
      </c>
      <c r="E52" t="str">
        <f>'bestelbon alg.'!A60</f>
        <v>G/ Vleestomaat - Tomate charnue F1</v>
      </c>
      <c r="I52" t="str">
        <f t="shared" si="3"/>
        <v>FOUT</v>
      </c>
    </row>
    <row r="53" spans="1:9" x14ac:dyDescent="0.25">
      <c r="A53" t="str">
        <f>IF(B53="","",VLOOKUP(C53,produkten!$A$1:$C$206,3,FALSE))</f>
        <v/>
      </c>
      <c r="B53" s="46" t="str">
        <f>IF('bestelbon alg.'!D61="","",IF('bestelbon alg.'!D61="OP-FINI","",IF('bestelbon alg.'!D61=0,"",'bestelbon alg.'!D61)))</f>
        <v/>
      </c>
      <c r="C53" s="38" t="str">
        <f>IF(B53="","",produkten!A48)</f>
        <v/>
      </c>
      <c r="D53" s="38" t="str">
        <f>IF(B53="","",produkten!B48)</f>
        <v/>
      </c>
      <c r="E53" t="str">
        <f>'bestelbon alg.'!A61</f>
        <v>G/ Cherrytomaat - Tomate apéritif F1</v>
      </c>
      <c r="I53" t="str">
        <f t="shared" si="3"/>
        <v>FOUT</v>
      </c>
    </row>
    <row r="54" spans="1:9" x14ac:dyDescent="0.25">
      <c r="A54" t="str">
        <f>IF(B54="","",VLOOKUP(C54,produkten!$A$1:$C$206,3,FALSE))</f>
        <v/>
      </c>
      <c r="B54" s="46" t="str">
        <f>IF('bestelbon alg.'!D62="","",IF('bestelbon alg.'!D62="OP-FINI","",IF('bestelbon alg.'!D62=0,"",'bestelbon alg.'!D62)))</f>
        <v/>
      </c>
      <c r="C54" s="38" t="str">
        <f>IF(B54="","",produkten!A49)</f>
        <v/>
      </c>
      <c r="D54" s="38" t="str">
        <f>IF(B54="","",produkten!B49)</f>
        <v/>
      </c>
      <c r="E54" t="str">
        <f>'bestelbon alg.'!A62</f>
        <v>G/ Trostomaat  -  Tomate grapes F1</v>
      </c>
      <c r="I54" t="str">
        <f t="shared" si="3"/>
        <v>FOUT</v>
      </c>
    </row>
    <row r="55" spans="1:9" x14ac:dyDescent="0.25">
      <c r="A55" t="str">
        <f>IF(B55="","",VLOOKUP(C55,produkten!$A$1:$C$206,3,FALSE))</f>
        <v/>
      </c>
      <c r="B55" s="46" t="str">
        <f>IF('bestelbon alg.'!D63="","",IF('bestelbon alg.'!D63="OP-FINI","",IF('bestelbon alg.'!D63=0,"",'bestelbon alg.'!D63)))</f>
        <v/>
      </c>
      <c r="C55" s="38" t="str">
        <f>IF(B55="","",produkten!A50)</f>
        <v/>
      </c>
      <c r="D55" s="38" t="str">
        <f>IF(B55="","",produkten!B50)</f>
        <v/>
      </c>
      <c r="E55" t="str">
        <f>'bestelbon alg.'!A63</f>
        <v>G/ Italiaanse tomaat - Tomate Roma F1</v>
      </c>
      <c r="I55" t="str">
        <f t="shared" si="3"/>
        <v>FOUT</v>
      </c>
    </row>
    <row r="56" spans="1:9" x14ac:dyDescent="0.25">
      <c r="A56" t="str">
        <f>IF(B56="","",VLOOKUP(C56,produkten!$A$1:$C$206,3,FALSE))</f>
        <v/>
      </c>
      <c r="B56" s="46" t="str">
        <f>IF('bestelbon alg.'!D64="","",IF('bestelbon alg.'!D64="OP-FINI","",IF('bestelbon alg.'!D64=0,"",'bestelbon alg.'!D64)))</f>
        <v/>
      </c>
      <c r="C56" s="38" t="str">
        <f>IF(B56="","",produkten!A51)</f>
        <v/>
      </c>
      <c r="D56" s="38" t="str">
        <f>IF(B56="","",produkten!B51)</f>
        <v/>
      </c>
      <c r="E56" t="str">
        <f>'bestelbon alg.'!A64</f>
        <v>G/ Tomaat - Tomate 'Cœur de Bœuf'</v>
      </c>
      <c r="I56" t="str">
        <f t="shared" si="3"/>
        <v>FOUT</v>
      </c>
    </row>
    <row r="57" spans="1:9" x14ac:dyDescent="0.25">
      <c r="A57" t="str">
        <f>IF(B57="","",VLOOKUP(C57,produkten!$A$1:$C$206,3,FALSE))</f>
        <v/>
      </c>
      <c r="B57" s="46" t="str">
        <f>IF('bestelbon alg.'!D65="","",IF('bestelbon alg.'!D65="OP-FINI","",IF('bestelbon alg.'!D65=0,"",'bestelbon alg.'!D65)))</f>
        <v/>
      </c>
      <c r="C57" s="38" t="str">
        <f>IF(B57="","",produkten!A52)</f>
        <v/>
      </c>
      <c r="D57" s="38" t="str">
        <f>IF(B57="","",produkten!B52)</f>
        <v/>
      </c>
      <c r="E57" t="str">
        <f>'bestelbon alg.'!A65</f>
        <v>G/ Snoep tomaat - Tomate Snack F1</v>
      </c>
      <c r="I57" t="str">
        <f t="shared" si="3"/>
        <v>FOUT</v>
      </c>
    </row>
    <row r="58" spans="1:9" x14ac:dyDescent="0.25">
      <c r="A58" t="str">
        <f>IF(B58="","",VLOOKUP(C58,produkten!$A$1:$C$206,3,FALSE))</f>
        <v/>
      </c>
      <c r="B58" s="46" t="str">
        <f>IF('bestelbon alg.'!D66="","",IF('bestelbon alg.'!D66="OP-FINI","",IF('bestelbon alg.'!D66=0,"",'bestelbon alg.'!D66)))</f>
        <v/>
      </c>
      <c r="C58" s="38" t="str">
        <f>IF(B58="","",produkten!A53)</f>
        <v/>
      </c>
      <c r="D58" s="38" t="str">
        <f>IF(B58="","",produkten!B53)</f>
        <v/>
      </c>
      <c r="E58" t="str">
        <f>'bestelbon alg.'!A66</f>
        <v>G/ Meloen - Melon 'Charentais'</v>
      </c>
      <c r="I58" t="str">
        <f t="shared" si="3"/>
        <v>FOUT</v>
      </c>
    </row>
    <row r="59" spans="1:9" x14ac:dyDescent="0.25">
      <c r="A59" t="str">
        <f>IF(B59="","",VLOOKUP(C59,produkten!$A$1:$C$206,3,FALSE))</f>
        <v/>
      </c>
      <c r="B59" s="46" t="str">
        <f>IF('bestelbon alg.'!D67="","",IF('bestelbon alg.'!D67="OP-FINI","",IF('bestelbon alg.'!D67=0,"",'bestelbon alg.'!D67)))</f>
        <v/>
      </c>
      <c r="C59" s="38" t="str">
        <f>IF(B59="","",produkten!A54)</f>
        <v/>
      </c>
      <c r="D59" s="38" t="str">
        <f>IF(B59="","",produkten!B54)</f>
        <v/>
      </c>
      <c r="E59" t="str">
        <f>'bestelbon alg.'!A67</f>
        <v>G/ Tom. geënt getopt - Tom. double tête</v>
      </c>
      <c r="I59" t="str">
        <f t="shared" si="3"/>
        <v>FOUT</v>
      </c>
    </row>
    <row r="60" spans="1:9" x14ac:dyDescent="0.25">
      <c r="A60" t="str">
        <f>IF(B60="","",VLOOKUP(C60,produkten!$A$1:$C$206,3,FALSE))</f>
        <v/>
      </c>
      <c r="B60" s="46" t="str">
        <f>IF('bestelbon alg.'!J12="","",IF('bestelbon alg.'!J12="OP-FINI","",IF('bestelbon alg.'!J12=0,"",'bestelbon alg.'!J12)))</f>
        <v/>
      </c>
      <c r="C60" s="38" t="str">
        <f>IF(B60="","",produkten!A101)</f>
        <v/>
      </c>
      <c r="D60" s="38" t="str">
        <f>IF(B60="","",produkten!B101)</f>
        <v/>
      </c>
      <c r="E60" t="str">
        <f>'bestelbon alg.'!F12</f>
        <v>Witte Selder  -  Céleri blanc</v>
      </c>
      <c r="I60" t="str">
        <f t="shared" si="3"/>
        <v>FOUT</v>
      </c>
    </row>
    <row r="61" spans="1:9" x14ac:dyDescent="0.25">
      <c r="A61" t="str">
        <f>IF(B61="","",VLOOKUP(C61,produkten!$A$1:$C$206,3,FALSE))</f>
        <v/>
      </c>
      <c r="B61" s="46" t="str">
        <f>IF('bestelbon alg.'!J13="","",IF('bestelbon alg.'!J13="OP-FINI","",IF('bestelbon alg.'!J13=0,"",'bestelbon alg.'!J13)))</f>
        <v/>
      </c>
      <c r="C61" s="38" t="str">
        <f>IF(B61="","",produkten!A102)</f>
        <v/>
      </c>
      <c r="D61" s="38" t="str">
        <f>IF(B61="","",produkten!B102)</f>
        <v/>
      </c>
      <c r="E61" t="str">
        <f>'bestelbon alg.'!F13</f>
        <v>Groene Selder  -  Céleri vert</v>
      </c>
      <c r="I61" t="str">
        <f t="shared" si="3"/>
        <v>FOUT</v>
      </c>
    </row>
    <row r="62" spans="1:9" x14ac:dyDescent="0.25">
      <c r="A62" t="str">
        <f>IF(B62="","",VLOOKUP(C62,produkten!$A$1:$C$206,3,FALSE))</f>
        <v/>
      </c>
      <c r="B62" s="46" t="str">
        <f>IF('bestelbon alg.'!J14="","",IF('bestelbon alg.'!J14="OP-FINI","",IF('bestelbon alg.'!J14=0,"",'bestelbon alg.'!J14)))</f>
        <v/>
      </c>
      <c r="C62" s="38" t="str">
        <f>IF(B62="","",produkten!A103)</f>
        <v/>
      </c>
      <c r="D62" s="38" t="str">
        <f>IF(B62="","",produkten!B103)</f>
        <v/>
      </c>
      <c r="E62" t="str">
        <f>'bestelbon alg.'!F14</f>
        <v>Knolselder  -  Céleri rave</v>
      </c>
      <c r="I62" t="str">
        <f t="shared" si="3"/>
        <v>FOUT</v>
      </c>
    </row>
    <row r="63" spans="1:9" x14ac:dyDescent="0.25">
      <c r="A63" t="str">
        <f>IF(B63="","",VLOOKUP(C63,produkten!$A$1:$C$206,3,FALSE))</f>
        <v/>
      </c>
      <c r="B63" s="46" t="str">
        <f>IF('bestelbon alg.'!J15="","",IF('bestelbon alg.'!J15="OP-FINI","",IF('bestelbon alg.'!J15=0,"",'bestelbon alg.'!J15)))</f>
        <v/>
      </c>
      <c r="C63" s="38" t="str">
        <f>IF(B63="","",produkten!A104)</f>
        <v/>
      </c>
      <c r="D63" s="38" t="str">
        <f>IF(B63="","",produkten!B104)</f>
        <v/>
      </c>
      <c r="E63" t="str">
        <f>'bestelbon alg.'!F15</f>
        <v>Venkel  -  Fenouil</v>
      </c>
      <c r="I63" t="str">
        <f t="shared" si="3"/>
        <v>FOUT</v>
      </c>
    </row>
    <row r="64" spans="1:9" x14ac:dyDescent="0.25">
      <c r="A64" t="str">
        <f>IF(B64="","",VLOOKUP(C64,produkten!$A$1:$C$206,3,FALSE))</f>
        <v/>
      </c>
      <c r="B64" s="46" t="str">
        <f>IF('bestelbon alg.'!J16="","",IF('bestelbon alg.'!J16="OP-FINI","",IF('bestelbon alg.'!J16=0,"",'bestelbon alg.'!J16)))</f>
        <v/>
      </c>
      <c r="C64" s="38" t="str">
        <f>IF(B64="","",produkten!A105)</f>
        <v/>
      </c>
      <c r="D64" s="38" t="str">
        <f>IF(B64="","",produkten!B105)</f>
        <v/>
      </c>
      <c r="E64" t="str">
        <f>'bestelbon alg.'!F16</f>
        <v>Peterselie  -  Persil</v>
      </c>
      <c r="I64" t="str">
        <f t="shared" si="3"/>
        <v>FOUT</v>
      </c>
    </row>
    <row r="65" spans="1:9" x14ac:dyDescent="0.25">
      <c r="A65" t="str">
        <f>IF(B65="","",VLOOKUP(C65,produkten!$A$1:$C$206,3,FALSE))</f>
        <v/>
      </c>
      <c r="B65" s="46" t="str">
        <f>IF('bestelbon alg.'!J17="","",IF('bestelbon alg.'!J17="OP-FINI","",IF('bestelbon alg.'!J17=0,"",'bestelbon alg.'!J17)))</f>
        <v/>
      </c>
      <c r="C65" s="38" t="str">
        <f>IF(B65="","",produkten!A106)</f>
        <v/>
      </c>
      <c r="D65" s="38" t="str">
        <f>IF(B65="","",produkten!B106)</f>
        <v/>
      </c>
      <c r="E65" t="str">
        <f>'bestelbon alg.'!F17</f>
        <v>Bladpeterselie - Persil 'Plat'</v>
      </c>
      <c r="I65" t="str">
        <f t="shared" si="3"/>
        <v>FOUT</v>
      </c>
    </row>
    <row r="66" spans="1:9" x14ac:dyDescent="0.25">
      <c r="A66" t="str">
        <f>IF(B66="","",VLOOKUP(C66,produkten!$A$1:$C$206,3,FALSE))</f>
        <v/>
      </c>
      <c r="B66" s="46" t="str">
        <f>IF('bestelbon alg.'!J18="","",IF('bestelbon alg.'!J18="OP-FINI","",IF('bestelbon alg.'!J18=0,"",'bestelbon alg.'!J18)))</f>
        <v/>
      </c>
      <c r="C66" s="38" t="str">
        <f>IF(B66="","",produkten!A107)</f>
        <v/>
      </c>
      <c r="D66" s="38" t="str">
        <f>IF(B66="","",produkten!B107)</f>
        <v/>
      </c>
      <c r="E66" t="str">
        <f>'bestelbon alg.'!F18</f>
        <v>Snijselder  -  Céleri à jets</v>
      </c>
      <c r="I66" t="str">
        <f t="shared" si="3"/>
        <v>FOUT</v>
      </c>
    </row>
    <row r="67" spans="1:9" x14ac:dyDescent="0.25">
      <c r="A67" t="str">
        <f>IF(B67="","",VLOOKUP(C67,produkten!$A$1:$C$206,3,FALSE))</f>
        <v/>
      </c>
      <c r="B67" s="46" t="str">
        <f>IF('bestelbon alg.'!J19="","",IF('bestelbon alg.'!J19="OP-FINI","",IF('bestelbon alg.'!J19=0,"",'bestelbon alg.'!J19)))</f>
        <v/>
      </c>
      <c r="C67" s="38" t="str">
        <f>IF(B67="","",produkten!A108)</f>
        <v/>
      </c>
      <c r="D67" s="38" t="str">
        <f>IF(B67="","",produkten!B108)</f>
        <v/>
      </c>
      <c r="E67" t="str">
        <f>'bestelbon alg.'!F19</f>
        <v>Suikerbrood  -  Pain de sucre</v>
      </c>
      <c r="I67" t="str">
        <f t="shared" si="3"/>
        <v>FOUT</v>
      </c>
    </row>
    <row r="68" spans="1:9" x14ac:dyDescent="0.25">
      <c r="A68" t="str">
        <f>IF(B68="","",VLOOKUP(C68,produkten!$A$1:$C$206,3,FALSE))</f>
        <v/>
      </c>
      <c r="B68" s="46" t="str">
        <f>IF('bestelbon alg.'!J20="","",IF('bestelbon alg.'!J20="OP-FINI","",IF('bestelbon alg.'!J20=0,"",'bestelbon alg.'!J20)))</f>
        <v/>
      </c>
      <c r="C68" s="38" t="str">
        <f>IF(B68="","",produkten!A109)</f>
        <v/>
      </c>
      <c r="D68" s="38" t="str">
        <f>IF(B68="","",produkten!B109)</f>
        <v/>
      </c>
      <c r="E68" t="str">
        <f>'bestelbon alg.'!F20</f>
        <v>Radicchio</v>
      </c>
      <c r="I68" t="str">
        <f t="shared" si="3"/>
        <v>FOUT</v>
      </c>
    </row>
    <row r="69" spans="1:9" x14ac:dyDescent="0.25">
      <c r="A69" t="str">
        <f>IF(B69="","",VLOOKUP(C69,produkten!$A$1:$C$206,3,FALSE))</f>
        <v/>
      </c>
      <c r="B69" s="46" t="str">
        <f>IF('bestelbon alg.'!J21="","",IF('bestelbon alg.'!J21="OP-FINI","",IF('bestelbon alg.'!J21=0,"",'bestelbon alg.'!J21)))</f>
        <v/>
      </c>
      <c r="C69" s="38" t="str">
        <f>IF(B69="","",produkten!A110)</f>
        <v/>
      </c>
      <c r="D69" s="38" t="str">
        <f>IF(B69="","",produkten!B110)</f>
        <v/>
      </c>
      <c r="E69" t="str">
        <f>'bestelbon alg.'!F21</f>
        <v>Chinese kool - Chou Chinois</v>
      </c>
      <c r="I69" t="str">
        <f t="shared" si="3"/>
        <v>FOUT</v>
      </c>
    </row>
    <row r="70" spans="1:9" x14ac:dyDescent="0.25">
      <c r="A70" t="str">
        <f>IF(B70="","",VLOOKUP(C70,produkten!$A$1:$C$206,3,FALSE))</f>
        <v/>
      </c>
      <c r="B70" s="46" t="str">
        <f>IF('bestelbon alg.'!J22="","",IF('bestelbon alg.'!J22="OP-FINI","",IF('bestelbon alg.'!J22=0,"",'bestelbon alg.'!J22)))</f>
        <v/>
      </c>
      <c r="C70" s="38" t="str">
        <f>IF(B70="","",produkten!A111)</f>
        <v/>
      </c>
      <c r="D70" s="38" t="str">
        <f>IF(B70="","",produkten!B111)</f>
        <v/>
      </c>
      <c r="E70" t="str">
        <f>'bestelbon alg.'!F22</f>
        <v>Paksoi</v>
      </c>
      <c r="I70" t="str">
        <f t="shared" si="3"/>
        <v>FOUT</v>
      </c>
    </row>
    <row r="71" spans="1:9" x14ac:dyDescent="0.25">
      <c r="A71" t="str">
        <f>IF(B71="","",VLOOKUP(C71,produkten!$A$1:$C$206,3,FALSE))</f>
        <v/>
      </c>
      <c r="B71" s="46" t="str">
        <f>IF('bestelbon alg.'!J23="","",IF('bestelbon alg.'!J23="OP-FINI","",IF('bestelbon alg.'!J23=0,"",'bestelbon alg.'!J23)))</f>
        <v/>
      </c>
      <c r="C71" s="38" t="str">
        <f>IF(B71="","",produkten!A112)</f>
        <v/>
      </c>
      <c r="D71" s="38" t="str">
        <f>IF(B71="","",produkten!B112)</f>
        <v/>
      </c>
      <c r="E71" t="str">
        <f>'bestelbon alg.'!F23</f>
        <v>Rode Biet - Betterave rouge</v>
      </c>
      <c r="I71" t="str">
        <f t="shared" si="3"/>
        <v>FOUT</v>
      </c>
    </row>
    <row r="72" spans="1:9" x14ac:dyDescent="0.25">
      <c r="A72" t="str">
        <f>IF(B72="","",VLOOKUP(C72,produkten!$A$1:$C$206,3,FALSE))</f>
        <v/>
      </c>
      <c r="B72" s="46" t="str">
        <f>IF('bestelbon alg.'!J24="","",IF('bestelbon alg.'!J24="OP-FINI","",IF('bestelbon alg.'!J24=0,"",'bestelbon alg.'!J24)))</f>
        <v/>
      </c>
      <c r="C72" s="38" t="str">
        <f>IF(B72="","",produkten!A113)</f>
        <v/>
      </c>
      <c r="D72" s="38" t="str">
        <f>IF(B72="","",produkten!B113)</f>
        <v/>
      </c>
      <c r="E72" t="str">
        <f>'bestelbon alg.'!F24</f>
        <v>Koolrabi - Chou Rave</v>
      </c>
      <c r="I72" t="str">
        <f t="shared" si="3"/>
        <v>FOUT</v>
      </c>
    </row>
    <row r="73" spans="1:9" x14ac:dyDescent="0.25">
      <c r="A73" t="str">
        <f>IF(B73="","",VLOOKUP(C73,produkten!$A$1:$C$206,3,FALSE))</f>
        <v/>
      </c>
      <c r="B73" s="46" t="str">
        <f>IF('bestelbon alg.'!J25="","",IF('bestelbon alg.'!J25="OP-FINI","",IF('bestelbon alg.'!J25=0,"",'bestelbon alg.'!J25)))</f>
        <v/>
      </c>
      <c r="C73" s="38" t="str">
        <f>IF(B73="","",produkten!A114)</f>
        <v/>
      </c>
      <c r="D73" s="38" t="str">
        <f>IF(B73="","",produkten!B114)</f>
        <v/>
      </c>
      <c r="E73" t="str">
        <f>'bestelbon alg.'!F25</f>
        <v>Lente-Ui  -  Oignons Blancs</v>
      </c>
      <c r="I73" t="str">
        <f t="shared" si="3"/>
        <v>FOUT</v>
      </c>
    </row>
    <row r="74" spans="1:9" x14ac:dyDescent="0.25">
      <c r="A74" t="str">
        <f>IF(B74="","",VLOOKUP(C74,produkten!$A$1:$C$206,3,FALSE))</f>
        <v/>
      </c>
      <c r="B74" s="46" t="str">
        <f>IF('bestelbon alg.'!J26="","",IF('bestelbon alg.'!J26="OP-FINI","",IF('bestelbon alg.'!J26=0,"",'bestelbon alg.'!J26)))</f>
        <v/>
      </c>
      <c r="C74" s="38" t="str">
        <f>IF(B74="","",produkten!A115)</f>
        <v/>
      </c>
      <c r="D74" s="38" t="str">
        <f>IF(B74="","",produkten!B115)</f>
        <v/>
      </c>
      <c r="E74" t="str">
        <f>'bestelbon alg.'!F26</f>
        <v>Rode Ui - Oignons Rouges</v>
      </c>
      <c r="I74" t="str">
        <f t="shared" si="3"/>
        <v>FOUT</v>
      </c>
    </row>
    <row r="75" spans="1:9" x14ac:dyDescent="0.25">
      <c r="A75" t="str">
        <f>IF(B75="","",VLOOKUP(C75,produkten!$A$1:$C$206,3,FALSE))</f>
        <v/>
      </c>
      <c r="B75" s="46" t="str">
        <f>IF('bestelbon alg.'!J27="","",IF('bestelbon alg.'!J27="OP-FINI","",IF('bestelbon alg.'!J27=0,"",'bestelbon alg.'!J27)))</f>
        <v/>
      </c>
      <c r="C75" s="38" t="str">
        <f>IF(B75="","",produkten!A116)</f>
        <v/>
      </c>
      <c r="D75" s="38" t="str">
        <f>IF(B75="","",produkten!B116)</f>
        <v/>
      </c>
      <c r="E75" t="str">
        <f>'bestelbon alg.'!F27</f>
        <v>Bloemkool - Chou fleur F1</v>
      </c>
      <c r="I75" t="str">
        <f t="shared" si="3"/>
        <v>FOUT</v>
      </c>
    </row>
    <row r="76" spans="1:9" x14ac:dyDescent="0.25">
      <c r="A76" t="str">
        <f>IF(B76="","",VLOOKUP(C76,produkten!$A$1:$C$206,3,FALSE))</f>
        <v/>
      </c>
      <c r="B76" s="46" t="str">
        <f>IF('bestelbon alg.'!J28="","",IF('bestelbon alg.'!J28="OP-FINI","",IF('bestelbon alg.'!J28=0,"",'bestelbon alg.'!J28)))</f>
        <v/>
      </c>
      <c r="C76" s="38" t="str">
        <f>IF(B76="","",produkten!A117)</f>
        <v/>
      </c>
      <c r="D76" s="38" t="str">
        <f>IF(B76="","",produkten!B117)</f>
        <v/>
      </c>
      <c r="E76" t="str">
        <f>'bestelbon alg.'!F28</f>
        <v>Spruitkool - Chou de Bruxelles F1</v>
      </c>
      <c r="I76" t="str">
        <f t="shared" si="3"/>
        <v>FOUT</v>
      </c>
    </row>
    <row r="77" spans="1:9" x14ac:dyDescent="0.25">
      <c r="A77" t="str">
        <f>IF(B77="","",VLOOKUP(C77,produkten!$A$1:$C$206,3,FALSE))</f>
        <v/>
      </c>
      <c r="B77" s="46" t="str">
        <f>IF('bestelbon alg.'!J29="","",IF('bestelbon alg.'!J29="OP-FINI","",IF('bestelbon alg.'!J29=0,"",'bestelbon alg.'!J29)))</f>
        <v/>
      </c>
      <c r="C77" s="38" t="str">
        <f>IF(B77="","",produkten!A118)</f>
        <v/>
      </c>
      <c r="D77" s="38" t="str">
        <f>IF(B77="","",produkten!B118)</f>
        <v/>
      </c>
      <c r="E77" t="str">
        <f>'bestelbon alg.'!F29</f>
        <v>Savooikool - Chou Milan F1</v>
      </c>
      <c r="I77" t="str">
        <f t="shared" si="3"/>
        <v>FOUT</v>
      </c>
    </row>
    <row r="78" spans="1:9" x14ac:dyDescent="0.25">
      <c r="A78" t="str">
        <f>IF(B78="","",VLOOKUP(C78,produkten!$A$1:$C$206,3,FALSE))</f>
        <v/>
      </c>
      <c r="B78" s="46" t="str">
        <f>IF('bestelbon alg.'!J30="","",IF('bestelbon alg.'!J30="OP-FINI","",IF('bestelbon alg.'!J30=0,"",'bestelbon alg.'!J30)))</f>
        <v/>
      </c>
      <c r="C78" s="38" t="str">
        <f>IF(B78="","",produkten!A119)</f>
        <v/>
      </c>
      <c r="D78" s="38" t="str">
        <f>IF(B78="","",produkten!B119)</f>
        <v/>
      </c>
      <c r="E78" t="str">
        <f>'bestelbon alg.'!F30</f>
        <v>Rode kool - Chou rouge F1</v>
      </c>
      <c r="I78" t="str">
        <f t="shared" si="3"/>
        <v>FOUT</v>
      </c>
    </row>
    <row r="79" spans="1:9" x14ac:dyDescent="0.25">
      <c r="A79" t="str">
        <f>IF(B79="","",VLOOKUP(C79,produkten!$A$1:$C$206,3,FALSE))</f>
        <v/>
      </c>
      <c r="B79" s="46" t="str">
        <f>IF('bestelbon alg.'!J31="","",IF('bestelbon alg.'!J31="OP-FINI","",IF('bestelbon alg.'!J31=0,"",'bestelbon alg.'!J31)))</f>
        <v/>
      </c>
      <c r="C79" s="38" t="str">
        <f>IF(B79="","",produkten!A120)</f>
        <v/>
      </c>
      <c r="D79" s="38" t="str">
        <f>IF(B79="","",produkten!B120)</f>
        <v/>
      </c>
      <c r="E79" t="str">
        <f>'bestelbon alg.'!F31</f>
        <v>Witte kool - Chou blanc F1</v>
      </c>
      <c r="I79" t="str">
        <f t="shared" si="3"/>
        <v>FOUT</v>
      </c>
    </row>
    <row r="80" spans="1:9" x14ac:dyDescent="0.25">
      <c r="A80" t="str">
        <f>IF(B80="","",VLOOKUP(C80,produkten!$A$1:$C$206,3,FALSE))</f>
        <v/>
      </c>
      <c r="B80" s="46" t="str">
        <f>IF('bestelbon alg.'!J32="","",IF('bestelbon alg.'!J32="OP-FINI","",IF('bestelbon alg.'!J32=0,"",'bestelbon alg.'!J32)))</f>
        <v/>
      </c>
      <c r="C80" s="38" t="str">
        <f>IF(B80="","",produkten!A121)</f>
        <v/>
      </c>
      <c r="D80" s="38" t="str">
        <f>IF(B80="","",produkten!B121)</f>
        <v/>
      </c>
      <c r="E80" t="str">
        <f>'bestelbon alg.'!F32</f>
        <v>Spitskool - Chou pointu F1</v>
      </c>
      <c r="I80" t="str">
        <f t="shared" si="3"/>
        <v>FOUT</v>
      </c>
    </row>
    <row r="81" spans="1:9" x14ac:dyDescent="0.25">
      <c r="A81" t="str">
        <f>IF(B81="","",VLOOKUP(C81,produkten!$A$1:$C$206,3,FALSE))</f>
        <v/>
      </c>
      <c r="B81" s="46" t="str">
        <f>IF('bestelbon alg.'!J33="","",IF('bestelbon alg.'!J33="OP-FINI","",IF('bestelbon alg.'!J33=0,"",'bestelbon alg.'!J33)))</f>
        <v/>
      </c>
      <c r="C81" s="38" t="str">
        <f>IF(B81="","",produkten!A122)</f>
        <v/>
      </c>
      <c r="D81" s="38" t="str">
        <f>IF(B81="","",produkten!B122)</f>
        <v/>
      </c>
      <c r="E81" t="str">
        <f>'bestelbon alg.'!F33</f>
        <v>Broccoli - Chou Brocoli F1</v>
      </c>
      <c r="I81" t="str">
        <f t="shared" ref="I81:I112" si="4">IF(E81=C81,"ok","FOUT")</f>
        <v>FOUT</v>
      </c>
    </row>
    <row r="82" spans="1:9" x14ac:dyDescent="0.25">
      <c r="A82" t="str">
        <f>IF(B82="","",VLOOKUP(C82,produkten!$A$1:$C$206,3,FALSE))</f>
        <v/>
      </c>
      <c r="B82" s="46" t="str">
        <f>IF('bestelbon alg.'!J34="","",IF('bestelbon alg.'!J34="OP-FINI","",IF('bestelbon alg.'!J34=0,"",'bestelbon alg.'!J34)))</f>
        <v/>
      </c>
      <c r="C82" s="38" t="str">
        <f>IF(B82="","",produkten!A123)</f>
        <v/>
      </c>
      <c r="D82" s="38" t="str">
        <f>IF(B82="","",produkten!B123)</f>
        <v/>
      </c>
      <c r="E82" t="str">
        <f>'bestelbon alg.'!F34</f>
        <v>Boerenkool - Chou frisé F1</v>
      </c>
      <c r="I82" t="str">
        <f t="shared" si="4"/>
        <v>FOUT</v>
      </c>
    </row>
    <row r="83" spans="1:9" x14ac:dyDescent="0.25">
      <c r="A83" t="str">
        <f>IF(B83="","",VLOOKUP(C83,produkten!$A$1:$C$206,3,FALSE))</f>
        <v/>
      </c>
      <c r="B83" s="46" t="str">
        <f>IF('bestelbon alg.'!J35="","",IF('bestelbon alg.'!J35="OP-FINI","",IF('bestelbon alg.'!J35=0,"",'bestelbon alg.'!J35)))</f>
        <v/>
      </c>
      <c r="C83" s="38" t="str">
        <f>IF(B83="","",produkten!A124)</f>
        <v/>
      </c>
      <c r="D83" s="38" t="str">
        <f>IF(B83="","",produkten!B124)</f>
        <v/>
      </c>
      <c r="E83" t="str">
        <f>'bestelbon alg.'!F35</f>
        <v>Torentjesbloemkool - Chou Romanesco</v>
      </c>
      <c r="I83" t="str">
        <f t="shared" si="4"/>
        <v>FOUT</v>
      </c>
    </row>
    <row r="84" spans="1:9" x14ac:dyDescent="0.25">
      <c r="A84" t="str">
        <f>IF(B84="","",VLOOKUP(C84,produkten!$A$1:$C$206,3,FALSE))</f>
        <v/>
      </c>
      <c r="B84" s="46" t="str">
        <f>IF('bestelbon alg.'!J36="","",IF('bestelbon alg.'!J36="OP-FINI","",IF('bestelbon alg.'!J36=0,"",'bestelbon alg.'!J36)))</f>
        <v/>
      </c>
      <c r="C84" s="38" t="str">
        <f>IF(B84="","",produkten!A125)</f>
        <v/>
      </c>
      <c r="D84" s="38" t="str">
        <f>IF(B84="","",produkten!B125)</f>
        <v/>
      </c>
      <c r="E84" t="str">
        <f>'bestelbon alg.'!F36</f>
        <v>Andijvie  -  Scarole</v>
      </c>
      <c r="I84" t="str">
        <f t="shared" si="4"/>
        <v>FOUT</v>
      </c>
    </row>
    <row r="85" spans="1:9" x14ac:dyDescent="0.25">
      <c r="A85" t="str">
        <f>IF(B85="","",VLOOKUP(C85,produkten!$A$1:$C$206,3,FALSE))</f>
        <v/>
      </c>
      <c r="B85" s="46" t="str">
        <f>IF('bestelbon alg.'!J37="","",IF('bestelbon alg.'!J37="OP-FINI","",IF('bestelbon alg.'!J37=0,"",'bestelbon alg.'!J37)))</f>
        <v/>
      </c>
      <c r="C85" s="38" t="str">
        <f>IF(B85="","",produkten!A126)</f>
        <v/>
      </c>
      <c r="D85" s="38" t="str">
        <f>IF(B85="","",produkten!B126)</f>
        <v/>
      </c>
      <c r="E85" t="str">
        <f>'bestelbon alg.'!F37</f>
        <v>Krulandijvie - Fine maraîchère</v>
      </c>
      <c r="I85" t="str">
        <f t="shared" si="4"/>
        <v>FOUT</v>
      </c>
    </row>
    <row r="86" spans="1:9" x14ac:dyDescent="0.25">
      <c r="A86" t="str">
        <f>IF(B86="","",VLOOKUP(C86,produkten!$A$1:$C$206,3,FALSE))</f>
        <v/>
      </c>
      <c r="B86" s="46" t="str">
        <f>IF('bestelbon alg.'!J38="","",IF('bestelbon alg.'!J38="OP-FINI","",IF('bestelbon alg.'!J38=0,"",'bestelbon alg.'!J38)))</f>
        <v/>
      </c>
      <c r="C86" s="38" t="str">
        <f>IF(B86="","",produkten!A127)</f>
        <v/>
      </c>
      <c r="D86" s="38" t="str">
        <f>IF(B86="","",produkten!B127)</f>
        <v/>
      </c>
      <c r="E86" t="str">
        <f>'bestelbon alg.'!F38</f>
        <v>Kropsla  -  Laitue</v>
      </c>
      <c r="I86" t="str">
        <f t="shared" si="4"/>
        <v>FOUT</v>
      </c>
    </row>
    <row r="87" spans="1:9" x14ac:dyDescent="0.25">
      <c r="A87" t="str">
        <f>IF(B87="","",VLOOKUP(C87,produkten!$A$1:$C$206,3,FALSE))</f>
        <v/>
      </c>
      <c r="B87" s="46" t="str">
        <f>IF('bestelbon alg.'!J39="","",IF('bestelbon alg.'!J39="OP-FINI","",IF('bestelbon alg.'!J39=0,"",'bestelbon alg.'!J39)))</f>
        <v/>
      </c>
      <c r="C87" s="38" t="str">
        <f>IF(B87="","",produkten!A128)</f>
        <v/>
      </c>
      <c r="D87" s="38" t="str">
        <f>IF(B87="","",produkten!B128)</f>
        <v/>
      </c>
      <c r="E87" t="str">
        <f>'bestelbon alg.'!F39</f>
        <v>Serresla - Laitue de serre</v>
      </c>
      <c r="I87" t="str">
        <f t="shared" si="4"/>
        <v>FOUT</v>
      </c>
    </row>
    <row r="88" spans="1:9" x14ac:dyDescent="0.25">
      <c r="A88" t="str">
        <f>IF(B88="","",VLOOKUP(C88,produkten!$A$1:$C$206,3,FALSE))</f>
        <v/>
      </c>
      <c r="B88" s="46" t="str">
        <f>IF('bestelbon alg.'!J40="","",IF('bestelbon alg.'!J40="OP-FINI","",IF('bestelbon alg.'!J40=0,"",'bestelbon alg.'!J40)))</f>
        <v/>
      </c>
      <c r="C88" s="38" t="str">
        <f>IF(B88="","",produkten!A129)</f>
        <v/>
      </c>
      <c r="D88" s="38" t="str">
        <f>IF(B88="","",produkten!B130)</f>
        <v/>
      </c>
      <c r="E88" t="s">
        <v>427</v>
      </c>
      <c r="I88" t="str">
        <f t="shared" si="4"/>
        <v>FOUT</v>
      </c>
    </row>
    <row r="89" spans="1:9" x14ac:dyDescent="0.25">
      <c r="A89" t="str">
        <f>IF(B89="","",VLOOKUP(C89,produkten!$A$1:$C$206,3,FALSE))</f>
        <v/>
      </c>
      <c r="B89" s="46" t="str">
        <f>IF('bestelbon alg.'!J41="","",IF('bestelbon alg.'!J41="OP-FINI","",IF('bestelbon alg.'!J41=0,"",'bestelbon alg.'!J41)))</f>
        <v/>
      </c>
      <c r="C89" s="38" t="str">
        <f>IF(B89="","",produkten!A130)</f>
        <v/>
      </c>
      <c r="D89" s="38" t="str">
        <f>IF(B89="","",produkten!B131)</f>
        <v/>
      </c>
      <c r="E89" t="str">
        <f>'bestelbon alg.'!F41</f>
        <v>Sla - Laitue 'Lollo Rossa'</v>
      </c>
      <c r="I89" t="str">
        <f t="shared" si="4"/>
        <v>FOUT</v>
      </c>
    </row>
    <row r="90" spans="1:9" x14ac:dyDescent="0.25">
      <c r="A90" t="str">
        <f>IF(B90="","",VLOOKUP(C90,produkten!$A$1:$C$206,3,FALSE))</f>
        <v/>
      </c>
      <c r="B90" s="46" t="str">
        <f>IF('bestelbon alg.'!J42="","",IF('bestelbon alg.'!J42="OP-FINI","",IF('bestelbon alg.'!J42=0,"",'bestelbon alg.'!J42)))</f>
        <v/>
      </c>
      <c r="C90" s="38" t="str">
        <f>IF(B90="","",produkten!A131)</f>
        <v/>
      </c>
      <c r="D90" s="38" t="str">
        <f>IF(B90="","",produkten!B132)</f>
        <v/>
      </c>
      <c r="E90" t="str">
        <f>'bestelbon alg.'!F42</f>
        <v>Sla - Laitue 'Lollo Verto'</v>
      </c>
      <c r="I90" t="str">
        <f t="shared" si="4"/>
        <v>FOUT</v>
      </c>
    </row>
    <row r="91" spans="1:9" x14ac:dyDescent="0.25">
      <c r="A91" t="str">
        <f>IF(B91="","",VLOOKUP(C91,produkten!$A$1:$C$206,3,FALSE))</f>
        <v/>
      </c>
      <c r="B91" s="46" t="str">
        <f>IF('bestelbon alg.'!J43="","",IF('bestelbon alg.'!J43="OP-FINI","",IF('bestelbon alg.'!J43=0,"",'bestelbon alg.'!J43)))</f>
        <v/>
      </c>
      <c r="C91" s="38" t="str">
        <f>IF(B91="","",produkten!A132)</f>
        <v/>
      </c>
      <c r="D91" s="38" t="str">
        <f>IF(B91="","",produkten!B133)</f>
        <v/>
      </c>
      <c r="E91" t="str">
        <f>'bestelbon alg.'!F43</f>
        <v>4-seizoenen sla  -  Laitue 4-saisons</v>
      </c>
      <c r="I91" t="str">
        <f t="shared" si="4"/>
        <v>FOUT</v>
      </c>
    </row>
    <row r="92" spans="1:9" x14ac:dyDescent="0.25">
      <c r="A92" t="str">
        <f>IF(B92="","",VLOOKUP(C92,produkten!$A$1:$C$206,3,FALSE))</f>
        <v/>
      </c>
      <c r="B92" s="46" t="str">
        <f>IF('bestelbon alg.'!J44="","",IF('bestelbon alg.'!J44="OP-FINI","",IF('bestelbon alg.'!J44=0,"",'bestelbon alg.'!J44)))</f>
        <v/>
      </c>
      <c r="C92" s="38" t="str">
        <f>IF(B92="","",produkten!A133)</f>
        <v/>
      </c>
      <c r="D92" s="38" t="str">
        <f>IF(B92="","",produkten!B134)</f>
        <v/>
      </c>
      <c r="E92" t="str">
        <f>'bestelbon alg.'!F44</f>
        <v>Eikenbladsla  - Laitue feuille de chêne</v>
      </c>
      <c r="I92" t="str">
        <f t="shared" si="4"/>
        <v>FOUT</v>
      </c>
    </row>
    <row r="93" spans="1:9" x14ac:dyDescent="0.25">
      <c r="A93" t="str">
        <f>IF(B93="","",VLOOKUP(C93,produkten!$A$1:$C$206,3,FALSE))</f>
        <v/>
      </c>
      <c r="B93" s="46" t="str">
        <f>IF('bestelbon alg.'!J45="","",IF('bestelbon alg.'!J45="OP-FINI","",IF('bestelbon alg.'!J45=0,"",'bestelbon alg.'!J45)))</f>
        <v/>
      </c>
      <c r="C93" s="38" t="str">
        <f>IF(B93="","",produkten!A134)</f>
        <v/>
      </c>
      <c r="D93" s="38" t="str">
        <f>IF(B93="","",produkten!B135)</f>
        <v/>
      </c>
      <c r="E93" t="str">
        <f>'bestelbon alg.'!F45</f>
        <v>Eikenbladsla groen -  Feuillle de chêne vert</v>
      </c>
      <c r="I93" t="str">
        <f t="shared" si="4"/>
        <v>FOUT</v>
      </c>
    </row>
    <row r="94" spans="1:9" x14ac:dyDescent="0.25">
      <c r="A94" t="str">
        <f>IF(B94="","",VLOOKUP(C94,produkten!$A$1:$C$206,3,FALSE))</f>
        <v/>
      </c>
      <c r="B94" s="46" t="str">
        <f>IF('bestelbon alg.'!J46="","",IF('bestelbon alg.'!J46="OP-FINI","",IF('bestelbon alg.'!J46=0,"",'bestelbon alg.'!J46)))</f>
        <v/>
      </c>
      <c r="C94" s="38" t="str">
        <f>IF(B94="","",produkten!A135)</f>
        <v/>
      </c>
      <c r="D94" s="38" t="str">
        <f>IF(B94="","",produkten!B136)</f>
        <v/>
      </c>
      <c r="E94" t="str">
        <f>'bestelbon alg.'!F46</f>
        <v>Romeinse  sla -  Laitue Romaine</v>
      </c>
      <c r="I94" t="str">
        <f t="shared" si="4"/>
        <v>FOUT</v>
      </c>
    </row>
    <row r="95" spans="1:9" x14ac:dyDescent="0.25">
      <c r="A95" t="str">
        <f>IF(B95="","",VLOOKUP(C95,produkten!$A$1:$C$206,3,FALSE))</f>
        <v/>
      </c>
      <c r="B95" s="46" t="str">
        <f>IF('bestelbon alg.'!J47="","",IF('bestelbon alg.'!J47="OP-FINI","",IF('bestelbon alg.'!J47=0,"",'bestelbon alg.'!J47)))</f>
        <v/>
      </c>
      <c r="C95" s="38" t="str">
        <f>IF(B95="","",produkten!A136)</f>
        <v/>
      </c>
      <c r="D95" s="38" t="str">
        <f>IF(B95="","",produkten!B137)</f>
        <v/>
      </c>
      <c r="E95" t="str">
        <f>'bestelbon alg.'!F47</f>
        <v>Ijsberg sla  - Laitue iceberg</v>
      </c>
      <c r="I95" t="str">
        <f t="shared" si="4"/>
        <v>FOUT</v>
      </c>
    </row>
    <row r="96" spans="1:9" x14ac:dyDescent="0.25">
      <c r="A96" t="str">
        <f>IF(B96="","",VLOOKUP(C96,produkten!$A$1:$C$206,3,FALSE))</f>
        <v/>
      </c>
      <c r="B96" s="46" t="str">
        <f>IF('bestelbon alg.'!J48="","",IF('bestelbon alg.'!J48="OP-FINI","",IF('bestelbon alg.'!J48=0,"",'bestelbon alg.'!J48)))</f>
        <v/>
      </c>
      <c r="C96" s="38" t="str">
        <f>IF(B96="","",produkten!A137)</f>
        <v/>
      </c>
      <c r="D96" s="38" t="str">
        <f>IF(B96="","",produkten!B138)</f>
        <v/>
      </c>
      <c r="E96" t="str">
        <f>'bestelbon alg.'!F48</f>
        <v>Batavia rood  -  rouge</v>
      </c>
      <c r="I96" t="str">
        <f t="shared" si="4"/>
        <v>FOUT</v>
      </c>
    </row>
    <row r="97" spans="1:9" x14ac:dyDescent="0.25">
      <c r="A97" t="str">
        <f>IF(B97="","",VLOOKUP(C97,produkten!$A$1:$C$206,3,FALSE))</f>
        <v/>
      </c>
      <c r="B97" s="46" t="str">
        <f>IF('bestelbon alg.'!J49="","",IF('bestelbon alg.'!J49="OP-FINI","",IF('bestelbon alg.'!J49=0,"",'bestelbon alg.'!J49)))</f>
        <v/>
      </c>
      <c r="C97" s="38" t="str">
        <f>IF(B97="","",produkten!A138)</f>
        <v/>
      </c>
      <c r="D97" s="38" t="str">
        <f>IF(B97="","",produkten!B139)</f>
        <v/>
      </c>
      <c r="E97" t="str">
        <f>'bestelbon alg.'!F49</f>
        <v>Batavia groen  -  vert</v>
      </c>
      <c r="I97" t="str">
        <f t="shared" si="4"/>
        <v>FOUT</v>
      </c>
    </row>
    <row r="98" spans="1:9" x14ac:dyDescent="0.25">
      <c r="A98" t="str">
        <f>IF(B98="","",VLOOKUP(C98,produkten!$A$1:$C$206,3,FALSE))</f>
        <v/>
      </c>
      <c r="B98" s="46" t="str">
        <f>IF('bestelbon alg.'!J50="","",IF('bestelbon alg.'!J50="OP-FINI","",IF('bestelbon alg.'!J50=0,"",'bestelbon alg.'!J50)))</f>
        <v/>
      </c>
      <c r="C98" s="38" t="str">
        <f>IF(B98="","",produkten!A139)</f>
        <v/>
      </c>
      <c r="D98" s="38" t="str">
        <f>IF(B98="","",produkten!B140)</f>
        <v/>
      </c>
      <c r="E98" t="str">
        <f>'bestelbon alg.'!F50</f>
        <v>Veldsla - Mâches</v>
      </c>
      <c r="I98" t="str">
        <f t="shared" si="4"/>
        <v>FOUT</v>
      </c>
    </row>
    <row r="99" spans="1:9" x14ac:dyDescent="0.25">
      <c r="A99" t="str">
        <f>IF(B99="","",VLOOKUP(C99,produkten!$A$1:$C$206,3,FALSE))</f>
        <v/>
      </c>
      <c r="B99" s="46" t="str">
        <f>IF('bestelbon alg.'!J51="","",IF('bestelbon alg.'!J51="OP-FINI","",IF('bestelbon alg.'!J51=0,"",'bestelbon alg.'!J51)))</f>
        <v/>
      </c>
      <c r="C99" s="38" t="str">
        <f>IF(B99="","",produkten!A140)</f>
        <v/>
      </c>
      <c r="D99" s="38" t="str">
        <f>IF(B99="","",produkten!B141)</f>
        <v/>
      </c>
      <c r="E99" t="str">
        <f>'bestelbon alg.'!F51</f>
        <v>Spinazie - Épinards</v>
      </c>
      <c r="I99" t="str">
        <f t="shared" si="4"/>
        <v>FOUT</v>
      </c>
    </row>
    <row r="100" spans="1:9" x14ac:dyDescent="0.25">
      <c r="A100" s="98" t="str">
        <f>IF(B100="","",VLOOKUP(C100,produkten!$A$1:$C$206,3,FALSE))</f>
        <v/>
      </c>
      <c r="B100" s="46" t="str">
        <f>IF('bestelbon alg.'!J52="","",IF('bestelbon alg.'!J52="OP-FINI","",IF('bestelbon alg.'!J52=0,"",'bestelbon alg.'!J52)))</f>
        <v/>
      </c>
      <c r="C100" s="38" t="str">
        <f>IF(B100="","",produkten!A141)</f>
        <v/>
      </c>
      <c r="D100" s="38" t="str">
        <f>IF(B100="","",produkten!B141)</f>
        <v/>
      </c>
      <c r="E100" t="str">
        <f>'bestelbon alg.'!F52</f>
        <v>Winterbloemkool-Chou fleur d'hiver</v>
      </c>
      <c r="I100" t="str">
        <f t="shared" si="4"/>
        <v>FOUT</v>
      </c>
    </row>
    <row r="101" spans="1:9" x14ac:dyDescent="0.25">
      <c r="A101" t="str">
        <f>IF(B101="","",VLOOKUP(C101,produkten!$A$1:$C$206,3,FALSE))</f>
        <v/>
      </c>
      <c r="B101" s="46" t="str">
        <f>IF('bestelbon alg.'!J53="","",IF('bestelbon alg.'!J53="OP-FINI","",IF('bestelbon alg.'!J53=0,"",'bestelbon alg.'!J53)))</f>
        <v/>
      </c>
      <c r="C101" s="38" t="str">
        <f>IF(B101="","",produkten!A142)</f>
        <v/>
      </c>
      <c r="D101" s="38" t="str">
        <f>IF(B101="","",produkten!B142)</f>
        <v/>
      </c>
      <c r="E101" t="str">
        <f>'bestelbon alg.'!F53</f>
        <v>Vroege kool - Chou fleur primeur</v>
      </c>
      <c r="F101" s="98"/>
      <c r="G101" s="98"/>
      <c r="I101" t="str">
        <f t="shared" si="4"/>
        <v>FOUT</v>
      </c>
    </row>
    <row r="102" spans="1:9" x14ac:dyDescent="0.25">
      <c r="A102" t="str">
        <f>IF(B102="","",VLOOKUP(C102,produkten!$A$1:$C$206,3,FALSE))</f>
        <v/>
      </c>
      <c r="B102" s="46" t="str">
        <f>IF('bestelbon alg.'!J54="","",IF('bestelbon alg.'!J54="OP-FINI","",IF('bestelbon alg.'!J54=0,"",'bestelbon alg.'!J54)))</f>
        <v/>
      </c>
      <c r="C102" s="38" t="str">
        <f>IF(B102="","",produkten!A144)</f>
        <v/>
      </c>
      <c r="D102" s="38" t="str">
        <f>IF(B102="","",produkten!B144)</f>
        <v/>
      </c>
      <c r="E102" t="str">
        <f>'bestelbon alg.'!F54</f>
        <v>Winter Prei Pak - Poireau d'hiver botte (20x50)*</v>
      </c>
      <c r="I102" t="str">
        <f t="shared" si="4"/>
        <v>FOUT</v>
      </c>
    </row>
    <row r="103" spans="1:9" x14ac:dyDescent="0.25">
      <c r="A103" t="str">
        <f>IF(B103="","",VLOOKUP(C103,produkten!$A$1:$C$206,3,FALSE))</f>
        <v/>
      </c>
      <c r="B103" s="46" t="str">
        <f>IF('bestelbon alg.'!J58="","",IF('bestelbon alg.'!J58="OP-FINI","",IF('bestelbon alg.'!J58=0,"",'bestelbon alg.'!J58)))</f>
        <v/>
      </c>
      <c r="C103" s="38" t="str">
        <f>IF(B103="","",produkten!A145)</f>
        <v/>
      </c>
      <c r="D103" s="38" t="str">
        <f>IF(B103="","",produkten!B145)</f>
        <v/>
      </c>
      <c r="E103" t="str">
        <f>'bestelbon alg.'!F58</f>
        <v>Cherrytomaat - Tomate apéritif VRDR</v>
      </c>
      <c r="I103" t="str">
        <f t="shared" si="4"/>
        <v>FOUT</v>
      </c>
    </row>
    <row r="104" spans="1:9" x14ac:dyDescent="0.25">
      <c r="A104" t="str">
        <f>IF(B104="","",VLOOKUP(C104,produkten!$A$1:$C$206,3,FALSE))</f>
        <v/>
      </c>
      <c r="B104" s="46" t="str">
        <f>IF('bestelbon alg.'!J59="","",IF('bestelbon alg.'!J59="OP-FINI","",IF('bestelbon alg.'!J59=0,"",'bestelbon alg.'!J59)))</f>
        <v/>
      </c>
      <c r="C104" s="38" t="str">
        <f>IF(B104="","",produkten!A146)</f>
        <v/>
      </c>
      <c r="D104" s="38" t="str">
        <f>IF(B104="","",produkten!B146)</f>
        <v/>
      </c>
      <c r="E104" t="str">
        <f>'bestelbon alg.'!F59</f>
        <v>Paprika rood  -  Poivron rouge VRDR</v>
      </c>
      <c r="I104" t="str">
        <f t="shared" si="4"/>
        <v>FOUT</v>
      </c>
    </row>
    <row r="105" spans="1:9" x14ac:dyDescent="0.25">
      <c r="A105" t="str">
        <f>IF(B105="","",VLOOKUP(C105,produkten!$A$1:$C$206,3,FALSE))</f>
        <v/>
      </c>
      <c r="B105" s="46" t="str">
        <f>IF('bestelbon alg.'!J60="","",IF('bestelbon alg.'!J60="OP-FINI","",IF('bestelbon alg.'!J60=0,"",'bestelbon alg.'!J60)))</f>
        <v/>
      </c>
      <c r="C105" s="38" t="str">
        <f>IF(B105="","",produkten!A147)</f>
        <v/>
      </c>
      <c r="D105" s="38" t="str">
        <f>IF(B105="","",produkten!B147)</f>
        <v/>
      </c>
      <c r="E105" t="str">
        <f>'bestelbon alg.'!F60</f>
        <v>Peper rood - Piment rouge VRDR</v>
      </c>
      <c r="I105" t="str">
        <f t="shared" si="4"/>
        <v>FOUT</v>
      </c>
    </row>
    <row r="106" spans="1:9" x14ac:dyDescent="0.25">
      <c r="A106" t="str">
        <f>IF(B106="","",VLOOKUP(C106,produkten!$A$1:$C$206,3,FALSE))</f>
        <v/>
      </c>
      <c r="B106" s="46" t="str">
        <f>IF('bestelbon alg.'!J61="","",IF('bestelbon alg.'!J61="OP-FINI","",IF('bestelbon alg.'!J61=0,"",'bestelbon alg.'!J61)))</f>
        <v/>
      </c>
      <c r="C106" s="38" t="str">
        <f>IF(B106="","",produkten!A148)</f>
        <v/>
      </c>
      <c r="D106" s="38" t="str">
        <f>IF(B106="","",produkten!B148)</f>
        <v/>
      </c>
      <c r="E106" t="str">
        <f>'bestelbon alg.'!F61</f>
        <v>Peper geel - Piment jaune VRDR</v>
      </c>
      <c r="I106" t="str">
        <f t="shared" si="4"/>
        <v>FOUT</v>
      </c>
    </row>
    <row r="107" spans="1:9" x14ac:dyDescent="0.25">
      <c r="A107" t="str">
        <f>IF(B107="","",VLOOKUP(C107,produkten!$A$1:$C$206,3,FALSE))</f>
        <v/>
      </c>
      <c r="B107" s="46" t="str">
        <f>IF('bestelbon alg.'!J62="","",IF('bestelbon alg.'!J62="OP-FINI","",IF('bestelbon alg.'!J62=0,"",'bestelbon alg.'!J62)))</f>
        <v/>
      </c>
      <c r="C107" s="38" t="str">
        <f>IF(B107="","",produkten!A149)</f>
        <v/>
      </c>
      <c r="D107" s="38" t="str">
        <f>IF(B107="","",produkten!B149)</f>
        <v/>
      </c>
      <c r="E107" t="str">
        <f>'bestelbon alg.'!F62</f>
        <v>Snack komkommer - Concombre snack VRDR</v>
      </c>
      <c r="I107" t="str">
        <f t="shared" si="4"/>
        <v>FOUT</v>
      </c>
    </row>
    <row r="108" spans="1:9" x14ac:dyDescent="0.25">
      <c r="A108" t="str">
        <f>IF(B108="","",VLOOKUP(C108,produkten!$A$1:$C$206,3,FALSE))</f>
        <v/>
      </c>
      <c r="B108" s="46" t="str">
        <f>IF('bestelbon alg.'!J63="","",IF('bestelbon alg.'!J63="OP-FINI","",IF('bestelbon alg.'!J63=0,"",'bestelbon alg.'!J63)))</f>
        <v/>
      </c>
      <c r="C108" s="38" t="str">
        <f>IF(B108="","",produkten!A150)</f>
        <v/>
      </c>
      <c r="D108" s="38" t="str">
        <f>IF(B108="","",produkten!B150)</f>
        <v/>
      </c>
      <c r="E108" t="str">
        <f>'bestelbon alg.'!F63</f>
        <v>Peper 'Torito' rood - Piment rouge 'Torito' VRDR</v>
      </c>
      <c r="I108" t="str">
        <f t="shared" si="4"/>
        <v>FOUT</v>
      </c>
    </row>
    <row r="109" spans="1:9" x14ac:dyDescent="0.25">
      <c r="A109" t="str">
        <f>IF(B109="","",VLOOKUP(C109,produkten!$A$1:$C$206,3,FALSE))</f>
        <v/>
      </c>
      <c r="B109" s="46" t="str">
        <f>IF('bestelbon alg.'!J64="","",IF('bestelbon alg.'!J64="OP-FINI","",IF('bestelbon alg.'!J64=0,"",'bestelbon alg.'!J64)))</f>
        <v/>
      </c>
      <c r="C109" s="38" t="str">
        <f>IF(B109="","",produkten!A151)</f>
        <v/>
      </c>
      <c r="D109" s="38" t="str">
        <f>IF(B109="","",produkten!B151)</f>
        <v/>
      </c>
      <c r="E109" t="str">
        <f>'bestelbon alg.'!F64</f>
        <v>Snack paprika rood - poivron snack rouge VRDR</v>
      </c>
      <c r="I109" t="str">
        <f t="shared" si="4"/>
        <v>FOUT</v>
      </c>
    </row>
    <row r="110" spans="1:9" x14ac:dyDescent="0.25">
      <c r="A110" t="str">
        <f>IF(B110="","",VLOOKUP(C110,produkten!$A$1:$C$206,3,FALSE))</f>
        <v/>
      </c>
      <c r="B110" s="46" t="str">
        <f>IF('bestelbon alg.'!J65="","",IF('bestelbon alg.'!J65="OP-FINI","",IF('bestelbon alg.'!J65=0,"",'bestelbon alg.'!J65)))</f>
        <v/>
      </c>
      <c r="C110" s="38" t="str">
        <f>IF(B110="","",produkten!A152)</f>
        <v/>
      </c>
      <c r="D110" s="38" t="str">
        <f>IF(B110="","",produkten!B152)</f>
        <v/>
      </c>
      <c r="E110" t="str">
        <f>'bestelbon alg.'!F65</f>
        <v>Snack paprika oranje - poivron snack orange VRDR</v>
      </c>
      <c r="I110" t="str">
        <f t="shared" si="4"/>
        <v>FOUT</v>
      </c>
    </row>
    <row r="111" spans="1:9" x14ac:dyDescent="0.25">
      <c r="A111" t="str">
        <f>IF(B111="","",VLOOKUP(C111,produkten!$A$1:$C$206,3,FALSE))</f>
        <v/>
      </c>
      <c r="B111" s="46" t="str">
        <f>IF('bestelbon alg.'!J66="","",IF('bestelbon alg.'!J66="OP-FINI","",IF('bestelbon alg.'!J66=0,"",'bestelbon alg.'!J66)))</f>
        <v/>
      </c>
      <c r="C111" s="38" t="str">
        <f>IF(B111="","",produkten!A153)</f>
        <v/>
      </c>
      <c r="D111" s="38" t="str">
        <f>IF(B111="","",produkten!B153)</f>
        <v/>
      </c>
      <c r="E111" t="str">
        <f>'bestelbon alg.'!F66</f>
        <v>Snack paprika geel - poivron snack jaune VRDR</v>
      </c>
      <c r="I111" t="str">
        <f t="shared" si="4"/>
        <v>FOUT</v>
      </c>
    </row>
    <row r="112" spans="1:9" x14ac:dyDescent="0.25">
      <c r="A112" t="str">
        <f>IF(B112="","",VLOOKUP(C112,produkten!$A$1:$C$206,3,FALSE))</f>
        <v/>
      </c>
      <c r="B112" s="46" t="str">
        <f>IF('bestelbon alg.'!D79="","",IF('bestelbon alg.'!D79="OP-FINI","",IF('bestelbon alg.'!D79=0,"",'bestelbon alg.'!D79)))</f>
        <v/>
      </c>
      <c r="C112" s="38" t="str">
        <f>IF(B112="","",produkten!A55)</f>
        <v/>
      </c>
      <c r="D112" s="38" t="str">
        <f>IF(B112="","",produkten!B55)</f>
        <v/>
      </c>
      <c r="E112" t="str">
        <f>'bestelbon alg.'!A79</f>
        <v>Aztekenkruid (Honingverbena) - L'herbe sucrée des Aztéques</v>
      </c>
      <c r="I112" t="str">
        <f t="shared" si="4"/>
        <v>FOUT</v>
      </c>
    </row>
    <row r="113" spans="1:9" x14ac:dyDescent="0.25">
      <c r="A113" t="str">
        <f>IF(B113="","",VLOOKUP(C113,produkten!$A$1:$C$206,3,FALSE))</f>
        <v/>
      </c>
      <c r="B113" s="46" t="str">
        <f>IF('bestelbon alg.'!D81="","",IF('bestelbon alg.'!D81="OP-FINI","",IF('bestelbon alg.'!D81=0,"",'bestelbon alg.'!D81)))</f>
        <v/>
      </c>
      <c r="C113" s="38" t="str">
        <f>IF(B113="","",produkten!A56)</f>
        <v/>
      </c>
      <c r="D113" s="38" t="str">
        <f>IF(B113="","",produkten!B56)</f>
        <v/>
      </c>
      <c r="E113" t="str">
        <f>'bestelbon alg.'!A81</f>
        <v>Basilicum - Basilic</v>
      </c>
      <c r="I113" t="str">
        <f t="shared" ref="I113:I144" si="5">IF(E113=C113,"ok","FOUT")</f>
        <v>FOUT</v>
      </c>
    </row>
    <row r="114" spans="1:9" x14ac:dyDescent="0.25">
      <c r="A114" t="str">
        <f>IF(B114="","",VLOOKUP(C114,produkten!$A$1:$C$206,3,FALSE))</f>
        <v/>
      </c>
      <c r="B114" s="46" t="str">
        <f>IF('bestelbon alg.'!D82="","",IF('bestelbon alg.'!D82="OP-FINI","",IF('bestelbon alg.'!D82=0,"",'bestelbon alg.'!D82)))</f>
        <v/>
      </c>
      <c r="C114" s="38" t="str">
        <f>IF(B114="","",produkten!A57)</f>
        <v/>
      </c>
      <c r="D114" s="38" t="str">
        <f>IF(B114="","",produkten!B57)</f>
        <v/>
      </c>
      <c r="E114" t="str">
        <f>'bestelbon alg.'!A82</f>
        <v>Basilicum Citroen - Basilic Citron</v>
      </c>
      <c r="I114" t="str">
        <f t="shared" si="5"/>
        <v>FOUT</v>
      </c>
    </row>
    <row r="115" spans="1:9" x14ac:dyDescent="0.25">
      <c r="A115" t="str">
        <f>IF(B115="","",VLOOKUP(C115,produkten!$A$1:$C$206,3,FALSE))</f>
        <v/>
      </c>
      <c r="B115" s="46" t="str">
        <f>IF('bestelbon alg.'!D83="","",IF('bestelbon alg.'!D83="OP-FINI","",IF('bestelbon alg.'!D83=0,"",'bestelbon alg.'!D83)))</f>
        <v/>
      </c>
      <c r="C115" s="38" t="str">
        <f>IF(B115="","",produkten!A58)</f>
        <v/>
      </c>
      <c r="D115" s="38" t="str">
        <f>IF(B115="","",produkten!B58)</f>
        <v/>
      </c>
      <c r="E115" t="str">
        <f>'bestelbon alg.'!A83</f>
        <v>Basilicum Rood - Basilic Rouge</v>
      </c>
      <c r="I115" t="str">
        <f t="shared" si="5"/>
        <v>FOUT</v>
      </c>
    </row>
    <row r="116" spans="1:9" x14ac:dyDescent="0.25">
      <c r="A116" t="str">
        <f>IF(B116="","",VLOOKUP(C116,produkten!$A$1:$C$206,3,FALSE))</f>
        <v/>
      </c>
      <c r="B116" s="46" t="str">
        <f>IF('bestelbon alg.'!D84="","",IF('bestelbon alg.'!D84="OP-FINI","",IF('bestelbon alg.'!D84=0,"",'bestelbon alg.'!D84)))</f>
        <v/>
      </c>
      <c r="C116" s="38" t="str">
        <f>IF(B116="","",produkten!A59)</f>
        <v/>
      </c>
      <c r="D116" s="38" t="str">
        <f>IF(B116="","",produkten!B59)</f>
        <v/>
      </c>
      <c r="E116" t="str">
        <f>'bestelbon alg.'!A84</f>
        <v>Basilicum struik - Basilic Fine vert</v>
      </c>
      <c r="I116" t="str">
        <f t="shared" si="5"/>
        <v>FOUT</v>
      </c>
    </row>
    <row r="117" spans="1:9" x14ac:dyDescent="0.25">
      <c r="A117" t="str">
        <f>IF(B117="","",VLOOKUP(C117,produkten!$A$1:$C$206,3,FALSE))</f>
        <v/>
      </c>
      <c r="B117" s="46" t="str">
        <f>IF('bestelbon alg.'!D85="","",IF('bestelbon alg.'!D85="OP-FINI","",IF('bestelbon alg.'!D85=0,"",'bestelbon alg.'!D85)))</f>
        <v/>
      </c>
      <c r="C117" s="38" t="str">
        <f>IF(B117="","",produkten!A60)</f>
        <v/>
      </c>
      <c r="D117" s="38" t="str">
        <f>IF(B117="","",produkten!B60)</f>
        <v/>
      </c>
      <c r="E117" t="str">
        <f>'bestelbon alg.'!A85</f>
        <v>Basilicum Thaise - Basilic Thai</v>
      </c>
      <c r="I117" t="str">
        <f t="shared" si="5"/>
        <v>FOUT</v>
      </c>
    </row>
    <row r="118" spans="1:9" x14ac:dyDescent="0.25">
      <c r="A118" t="str">
        <f>IF(B118="","",VLOOKUP(C118,produkten!$A$1:$C$206,3,FALSE))</f>
        <v/>
      </c>
      <c r="B118" s="46" t="str">
        <f>IF('bestelbon alg.'!D86="","",IF('bestelbon alg.'!D86="OP-FINI","",IF('bestelbon alg.'!D86=0,"",'bestelbon alg.'!D86)))</f>
        <v/>
      </c>
      <c r="C118" s="38" t="str">
        <f>IF(B118="","",produkten!A61)</f>
        <v/>
      </c>
      <c r="D118" s="38" t="str">
        <f>IF(B118="","",produkten!B61)</f>
        <v/>
      </c>
      <c r="E118" t="str">
        <f>'bestelbon alg.'!A86</f>
        <v>Bieslook - Ciboulette</v>
      </c>
      <c r="I118" t="str">
        <f t="shared" si="5"/>
        <v>FOUT</v>
      </c>
    </row>
    <row r="119" spans="1:9" x14ac:dyDescent="0.25">
      <c r="A119" t="str">
        <f>IF(B119="","",VLOOKUP(C119,produkten!$A$1:$C$206,3,FALSE))</f>
        <v/>
      </c>
      <c r="B119" s="46" t="str">
        <f>IF('bestelbon alg.'!D87="","",IF('bestelbon alg.'!D87="OP-FINI","",IF('bestelbon alg.'!D87=0,"",'bestelbon alg.'!D87)))</f>
        <v/>
      </c>
      <c r="C119" s="38" t="str">
        <f>IF(B119="","",produkten!A62)</f>
        <v/>
      </c>
      <c r="D119" s="38" t="str">
        <f>IF(B119="","",produkten!B62)</f>
        <v/>
      </c>
      <c r="E119" t="str">
        <f>'bestelbon alg.'!A87</f>
        <v>Chinese bieslook - Ciboule de Chine</v>
      </c>
      <c r="I119" t="str">
        <f t="shared" si="5"/>
        <v>FOUT</v>
      </c>
    </row>
    <row r="120" spans="1:9" x14ac:dyDescent="0.25">
      <c r="A120" t="str">
        <f>IF(B120="","",VLOOKUP(C120,produkten!$A$1:$C$206,3,FALSE))</f>
        <v/>
      </c>
      <c r="B120" s="46" t="str">
        <f>IF('bestelbon alg.'!D88="","",IF('bestelbon alg.'!D88="OP-FINI","",IF('bestelbon alg.'!D88=0,"",'bestelbon alg.'!D88)))</f>
        <v/>
      </c>
      <c r="C120" s="38" t="str">
        <f>IF(B120="","",produkten!A63)</f>
        <v/>
      </c>
      <c r="D120" s="38" t="str">
        <f>IF(B120="","",produkten!B63)</f>
        <v/>
      </c>
      <c r="E120" t="str">
        <f>'bestelbon alg.'!A88</f>
        <v>Bloedzuring - Oseille Sanguine</v>
      </c>
      <c r="I120" t="str">
        <f t="shared" si="5"/>
        <v>FOUT</v>
      </c>
    </row>
    <row r="121" spans="1:9" x14ac:dyDescent="0.25">
      <c r="A121" t="str">
        <f>IF(B121="","",VLOOKUP(C121,produkten!$A$1:$C$206,3,FALSE))</f>
        <v/>
      </c>
      <c r="B121" s="46" t="str">
        <f>IF('bestelbon alg.'!D89="","",IF('bestelbon alg.'!D89="OP-FINI","",IF('bestelbon alg.'!D89=0,"",'bestelbon alg.'!D89)))</f>
        <v/>
      </c>
      <c r="C121" s="38" t="str">
        <f>IF(B121="","",produkten!A64)</f>
        <v/>
      </c>
      <c r="D121" s="38" t="str">
        <f>IF(B121="","",produkten!B64)</f>
        <v/>
      </c>
      <c r="E121" t="str">
        <f>'bestelbon alg.'!A89</f>
        <v>Bonenkruid - Sariette</v>
      </c>
      <c r="I121" t="str">
        <f t="shared" si="5"/>
        <v>FOUT</v>
      </c>
    </row>
    <row r="122" spans="1:9" x14ac:dyDescent="0.25">
      <c r="A122" t="str">
        <f>IF(B122="","",VLOOKUP(C122,produkten!$A$1:$C$206,3,FALSE))</f>
        <v/>
      </c>
      <c r="B122" s="46" t="str">
        <f>IF('bestelbon alg.'!D90="","",IF('bestelbon alg.'!D90="OP-FINI","",IF('bestelbon alg.'!D90=0,"",'bestelbon alg.'!D90)))</f>
        <v/>
      </c>
      <c r="C122" s="38" t="str">
        <f>IF(B122="","",produkten!A65)</f>
        <v/>
      </c>
      <c r="D122" s="38" t="str">
        <f>IF(B122="","",produkten!B65)</f>
        <v/>
      </c>
      <c r="E122" t="str">
        <f>'bestelbon alg.'!A90</f>
        <v>Citroengras - Citronelle de l'Inde</v>
      </c>
      <c r="I122" t="str">
        <f t="shared" si="5"/>
        <v>FOUT</v>
      </c>
    </row>
    <row r="123" spans="1:9" x14ac:dyDescent="0.25">
      <c r="A123" t="str">
        <f>IF(B123="","",VLOOKUP(C123,produkten!$A$1:$C$206,3,FALSE))</f>
        <v/>
      </c>
      <c r="B123" s="46" t="str">
        <f>IF('bestelbon alg.'!D91="","",IF('bestelbon alg.'!D91="OP-FINI","",IF('bestelbon alg.'!D91=0,"",'bestelbon alg.'!D91)))</f>
        <v/>
      </c>
      <c r="C123" s="38" t="str">
        <f>IF(B123="","",produkten!A66)</f>
        <v/>
      </c>
      <c r="D123" s="38" t="str">
        <f>IF(B123="","",produkten!B66)</f>
        <v/>
      </c>
      <c r="E123" t="str">
        <f>'bestelbon alg.'!A91</f>
        <v>Citroenmelisse - Mélisse de citron</v>
      </c>
      <c r="I123" t="str">
        <f t="shared" si="5"/>
        <v>FOUT</v>
      </c>
    </row>
    <row r="124" spans="1:9" x14ac:dyDescent="0.25">
      <c r="A124" t="str">
        <f>IF(B124="","",VLOOKUP(C124,produkten!$A$1:$C$206,3,FALSE))</f>
        <v/>
      </c>
      <c r="B124" s="46" t="str">
        <f>IF('bestelbon alg.'!D92="","",IF('bestelbon alg.'!D92="OP-FINI","",IF('bestelbon alg.'!D92=0,"",'bestelbon alg.'!D92)))</f>
        <v/>
      </c>
      <c r="C124" s="38" t="str">
        <f>IF(B124="","",produkten!A67)</f>
        <v/>
      </c>
      <c r="D124" s="38" t="str">
        <f>IF(B124="","",produkten!B67)</f>
        <v/>
      </c>
      <c r="E124" t="str">
        <f>'bestelbon alg.'!A92</f>
        <v>Citroenverbena - Verveine Citronelle</v>
      </c>
      <c r="I124" t="str">
        <f t="shared" si="5"/>
        <v>FOUT</v>
      </c>
    </row>
    <row r="125" spans="1:9" x14ac:dyDescent="0.25">
      <c r="A125" t="str">
        <f>IF(B125="","",VLOOKUP(C125,produkten!$A$1:$C$206,3,FALSE))</f>
        <v/>
      </c>
      <c r="B125" s="46" t="str">
        <f>IF('bestelbon alg.'!D93="","",IF('bestelbon alg.'!D93="OP-FINI","",IF('bestelbon alg.'!D93=0,"",'bestelbon alg.'!D93)))</f>
        <v/>
      </c>
      <c r="C125" s="38" t="str">
        <f>IF(B125="","",produkten!A68)</f>
        <v/>
      </c>
      <c r="D125" s="38" t="str">
        <f>IF(B125="","",produkten!B68)</f>
        <v/>
      </c>
      <c r="E125" t="str">
        <f>'bestelbon alg.'!A93</f>
        <v>Colakruid - Cola-végétal</v>
      </c>
      <c r="I125" t="str">
        <f t="shared" si="5"/>
        <v>FOUT</v>
      </c>
    </row>
    <row r="126" spans="1:9" x14ac:dyDescent="0.25">
      <c r="A126" t="str">
        <f>IF(B126="","",VLOOKUP(C126,produkten!$A$1:$C$206,3,FALSE))</f>
        <v/>
      </c>
      <c r="B126" s="46" t="str">
        <f>IF('bestelbon alg.'!D94="","",IF('bestelbon alg.'!D94="OP-FINI","",IF('bestelbon alg.'!D94=0,"",'bestelbon alg.'!D94)))</f>
        <v/>
      </c>
      <c r="C126" s="38" t="str">
        <f>IF(B126="","",produkten!A69)</f>
        <v/>
      </c>
      <c r="D126" s="38" t="str">
        <f>IF(B126="","",produkten!B69)</f>
        <v/>
      </c>
      <c r="E126" t="str">
        <f>'bestelbon alg.'!A94</f>
        <v>Kerrieplant - Plante à Curry</v>
      </c>
      <c r="I126" t="str">
        <f t="shared" si="5"/>
        <v>FOUT</v>
      </c>
    </row>
    <row r="127" spans="1:9" x14ac:dyDescent="0.25">
      <c r="A127" t="str">
        <f>IF(B127="","",VLOOKUP(C127,produkten!$A$1:$C$206,3,FALSE))</f>
        <v/>
      </c>
      <c r="B127" s="46" t="str">
        <f>IF('bestelbon alg.'!D95="","",IF('bestelbon alg.'!D95="OP-FINI","",IF('bestelbon alg.'!D95=0,"",'bestelbon alg.'!D95)))</f>
        <v/>
      </c>
      <c r="C127" s="38" t="str">
        <f>IF(B127="","",produkten!A70)</f>
        <v/>
      </c>
      <c r="D127" s="38" t="str">
        <f>IF(B127="","",produkten!B70)</f>
        <v/>
      </c>
      <c r="E127" t="str">
        <f>'bestelbon alg.'!A95</f>
        <v>Dille - Aneth</v>
      </c>
      <c r="I127" t="str">
        <f t="shared" si="5"/>
        <v>FOUT</v>
      </c>
    </row>
    <row r="128" spans="1:9" x14ac:dyDescent="0.25">
      <c r="A128" t="str">
        <f>IF(B128="","",VLOOKUP(C128,produkten!$A$1:$C$206,3,FALSE))</f>
        <v/>
      </c>
      <c r="B128" s="46" t="str">
        <f>IF('bestelbon alg.'!D96="","",IF('bestelbon alg.'!D96="OP-FINI","",IF('bestelbon alg.'!D96=0,"",'bestelbon alg.'!D96)))</f>
        <v/>
      </c>
      <c r="C128" s="38" t="str">
        <f>IF(B128="","",produkten!A71)</f>
        <v/>
      </c>
      <c r="D128" s="38" t="str">
        <f>IF(B128="","",produkten!B71)</f>
        <v/>
      </c>
      <c r="E128" t="str">
        <f>'bestelbon alg.'!A96</f>
        <v>Dragon - Estragon</v>
      </c>
      <c r="I128" t="str">
        <f t="shared" si="5"/>
        <v>FOUT</v>
      </c>
    </row>
    <row r="129" spans="1:9" x14ac:dyDescent="0.25">
      <c r="A129" t="str">
        <f>IF(B129="","",VLOOKUP(C129,produkten!$A$1:$C$206,3,FALSE))</f>
        <v/>
      </c>
      <c r="B129" s="46" t="str">
        <f>IF('bestelbon alg.'!D97="","",IF('bestelbon alg.'!D97="OP-FINI","",IF('bestelbon alg.'!D97=0,"",'bestelbon alg.'!D97)))</f>
        <v/>
      </c>
      <c r="C129" s="38" t="str">
        <f>IF(B129="","",produkten!A72)</f>
        <v/>
      </c>
      <c r="D129" s="38" t="str">
        <f>IF(B129="","",produkten!B72)</f>
        <v/>
      </c>
      <c r="E129" t="str">
        <f>'bestelbon alg.'!A97</f>
        <v>Kamille - Camomille</v>
      </c>
      <c r="I129" t="str">
        <f t="shared" si="5"/>
        <v>FOUT</v>
      </c>
    </row>
    <row r="130" spans="1:9" x14ac:dyDescent="0.25">
      <c r="A130" t="str">
        <f>IF(B130="","",VLOOKUP(C130,produkten!$A$1:$C$206,3,FALSE))</f>
        <v/>
      </c>
      <c r="B130" s="46" t="str">
        <f>IF('bestelbon alg.'!D98="","",IF('bestelbon alg.'!D98="OP-FINI","",IF('bestelbon alg.'!D98=0,"",'bestelbon alg.'!D98)))</f>
        <v/>
      </c>
      <c r="C130" s="38" t="str">
        <f>IF(B130="","",produkten!A73)</f>
        <v/>
      </c>
      <c r="D130" s="38" t="str">
        <f>IF(B130="","",produkten!B73)</f>
        <v/>
      </c>
      <c r="E130" t="str">
        <f>'bestelbon alg.'!A98</f>
        <v>Kervel - Cerfeuil</v>
      </c>
      <c r="I130" t="str">
        <f t="shared" si="5"/>
        <v>FOUT</v>
      </c>
    </row>
    <row r="131" spans="1:9" x14ac:dyDescent="0.25">
      <c r="A131" t="str">
        <f>IF(B131="","",VLOOKUP(C131,produkten!$A$1:$C$206,3,FALSE))</f>
        <v/>
      </c>
      <c r="B131" s="46" t="str">
        <f>IF('bestelbon alg.'!D99="","",IF('bestelbon alg.'!D99="OP-FINI","",IF('bestelbon alg.'!D99=0,"",'bestelbon alg.'!D99)))</f>
        <v/>
      </c>
      <c r="C131" s="38" t="str">
        <f>IF(B131="","",produkten!A74)</f>
        <v/>
      </c>
      <c r="D131" s="38" t="str">
        <f>IF(B131="","",produkten!B74)</f>
        <v/>
      </c>
      <c r="E131" t="str">
        <f>'bestelbon alg.'!A99</f>
        <v>Koriander - Coriandre</v>
      </c>
      <c r="I131" t="str">
        <f t="shared" si="5"/>
        <v>FOUT</v>
      </c>
    </row>
    <row r="132" spans="1:9" x14ac:dyDescent="0.25">
      <c r="A132" t="str">
        <f>IF(B132="","",VLOOKUP(C132,produkten!$A$1:$C$206,3,FALSE))</f>
        <v/>
      </c>
      <c r="B132" s="46" t="str">
        <f>IF('bestelbon alg.'!D100="","",IF('bestelbon alg.'!D100="OP-FINI","",IF('bestelbon alg.'!D100=0,"",'bestelbon alg.'!D100)))</f>
        <v/>
      </c>
      <c r="C132" s="38" t="str">
        <f>IF(B132="","",produkten!A75)</f>
        <v/>
      </c>
      <c r="D132" s="38" t="str">
        <f>IF(B132="","",produkten!B75)</f>
        <v/>
      </c>
      <c r="E132" t="str">
        <f>'bestelbon alg.'!A100</f>
        <v>Lavas - Livêche</v>
      </c>
      <c r="I132" t="str">
        <f t="shared" si="5"/>
        <v>FOUT</v>
      </c>
    </row>
    <row r="133" spans="1:9" x14ac:dyDescent="0.25">
      <c r="A133" t="str">
        <f>IF(B133="","",VLOOKUP(C133,produkten!$A$1:$C$206,3,FALSE))</f>
        <v/>
      </c>
      <c r="B133" s="46" t="str">
        <f>IF('bestelbon alg.'!D101="","",IF('bestelbon alg.'!D101="OP-FINI","",IF('bestelbon alg.'!D101=0,"",'bestelbon alg.'!D101)))</f>
        <v/>
      </c>
      <c r="C133" s="38" t="str">
        <f>IF(B133="","",produkten!A76)</f>
        <v/>
      </c>
      <c r="D133" s="38" t="str">
        <f>IF(B133="","",produkten!B76)</f>
        <v/>
      </c>
      <c r="E133" t="str">
        <f>'bestelbon alg.'!A101</f>
        <v>Marjolein - Marjoleine</v>
      </c>
      <c r="I133" t="str">
        <f t="shared" si="5"/>
        <v>FOUT</v>
      </c>
    </row>
    <row r="134" spans="1:9" x14ac:dyDescent="0.25">
      <c r="A134" t="str">
        <f>IF(B134="","",VLOOKUP(C134,produkten!$A$1:$C$206,3,FALSE))</f>
        <v/>
      </c>
      <c r="B134" s="46" t="str">
        <f>IF('bestelbon alg.'!D102="","",IF('bestelbon alg.'!D102="OP-FINI","",IF('bestelbon alg.'!D102=0,"",'bestelbon alg.'!D102)))</f>
        <v/>
      </c>
      <c r="C134" s="38" t="str">
        <f>IF(B134="","",produkten!A77)</f>
        <v/>
      </c>
      <c r="D134" s="38" t="str">
        <f>IF(B134="","",produkten!B77)</f>
        <v/>
      </c>
      <c r="E134" t="str">
        <f>'bestelbon alg.'!A102</f>
        <v>Munt 'Aardbei' - Menthe 'fraise'</v>
      </c>
      <c r="I134" t="str">
        <f t="shared" si="5"/>
        <v>FOUT</v>
      </c>
    </row>
    <row r="135" spans="1:9" x14ac:dyDescent="0.25">
      <c r="A135" t="str">
        <f>IF(B135="","",VLOOKUP(C135,produkten!$A$1:$C$206,3,FALSE))</f>
        <v/>
      </c>
      <c r="B135" s="46" t="str">
        <f>IF('bestelbon alg.'!D103="","",IF('bestelbon alg.'!D103="OP-FINI","",IF('bestelbon alg.'!D103=0,"",'bestelbon alg.'!D103)))</f>
        <v/>
      </c>
      <c r="C135" s="38" t="str">
        <f>IF(B135="","",produkten!A78)</f>
        <v/>
      </c>
      <c r="D135" s="38" t="str">
        <f>IF(B135="","",produkten!B78)</f>
        <v/>
      </c>
      <c r="E135" t="str">
        <f>'bestelbon alg.'!A103</f>
        <v>Munt 'Appel'- Menthe 'Pomme'</v>
      </c>
      <c r="I135" t="str">
        <f t="shared" si="5"/>
        <v>FOUT</v>
      </c>
    </row>
    <row r="136" spans="1:9" x14ac:dyDescent="0.25">
      <c r="A136" t="str">
        <f>IF(B136="","",VLOOKUP(C136,produkten!$A$1:$C$206,3,FALSE))</f>
        <v/>
      </c>
      <c r="B136" s="46" t="str">
        <f>IF('bestelbon alg.'!D104="","",IF('bestelbon alg.'!D104="OP-FINI","",IF('bestelbon alg.'!D104=0,"",'bestelbon alg.'!D104)))</f>
        <v/>
      </c>
      <c r="C136" s="38" t="str">
        <f>IF(B136="","",produkten!A79)</f>
        <v/>
      </c>
      <c r="D136" s="38" t="str">
        <f>IF(B136="","",produkten!B79)</f>
        <v/>
      </c>
      <c r="E136" t="str">
        <f>'bestelbon alg.'!A104</f>
        <v>Marokkaanse Munt - Menthe Marocaine</v>
      </c>
      <c r="I136" t="str">
        <f t="shared" si="5"/>
        <v>FOUT</v>
      </c>
    </row>
    <row r="137" spans="1:9" x14ac:dyDescent="0.25">
      <c r="A137" t="str">
        <f>IF(B137="","",VLOOKUP(C137,produkten!$A$1:$C$206,3,FALSE))</f>
        <v/>
      </c>
      <c r="B137" s="46" t="str">
        <f>IF('bestelbon alg.'!D105="","",IF('bestelbon alg.'!D105="OP-FINI","",IF('bestelbon alg.'!D105=0,"",'bestelbon alg.'!D105)))</f>
        <v/>
      </c>
      <c r="C137" s="38" t="str">
        <f>IF(B137="","",produkten!A80)</f>
        <v/>
      </c>
      <c r="D137" s="38" t="str">
        <f>IF(B137="","",produkten!B80)</f>
        <v/>
      </c>
      <c r="E137" t="str">
        <f>'bestelbon alg.'!A105</f>
        <v>Pepermunt - Menthe Poivrée</v>
      </c>
      <c r="I137" t="str">
        <f t="shared" si="5"/>
        <v>FOUT</v>
      </c>
    </row>
    <row r="138" spans="1:9" x14ac:dyDescent="0.25">
      <c r="A138" t="str">
        <f>IF(B138="","",VLOOKUP(C138,produkten!$A$1:$C$206,3,FALSE))</f>
        <v/>
      </c>
      <c r="B138" s="46" t="str">
        <f>IF('bestelbon alg.'!D106="","",IF('bestelbon alg.'!D106="OP-FINI","",IF('bestelbon alg.'!D106=0,"",'bestelbon alg.'!D106)))</f>
        <v/>
      </c>
      <c r="C138" s="38" t="str">
        <f>IF(B138="","",produkten!A81)</f>
        <v/>
      </c>
      <c r="D138" s="38" t="str">
        <f>IF(B138="","",produkten!B81)</f>
        <v/>
      </c>
      <c r="E138" t="str">
        <f>'bestelbon alg.'!A106</f>
        <v>Olijfkruid - Santolina</v>
      </c>
      <c r="I138" t="str">
        <f t="shared" si="5"/>
        <v>FOUT</v>
      </c>
    </row>
    <row r="139" spans="1:9" x14ac:dyDescent="0.25">
      <c r="A139" t="str">
        <f>IF(B139="","",VLOOKUP(C139,produkten!$A$1:$C$206,3,FALSE))</f>
        <v/>
      </c>
      <c r="B139" s="46" t="str">
        <f>IF('bestelbon alg.'!D107="","",IF('bestelbon alg.'!D107="OP-FINI","",IF('bestelbon alg.'!D107=0,"",'bestelbon alg.'!D107)))</f>
        <v/>
      </c>
      <c r="C139" s="38" t="str">
        <f>IF(B139="","",produkten!A82)</f>
        <v/>
      </c>
      <c r="D139" s="38" t="str">
        <f>IF(B139="","",produkten!B82)</f>
        <v/>
      </c>
      <c r="E139" t="str">
        <f>'bestelbon alg.'!A107</f>
        <v>Oregano - Origan</v>
      </c>
      <c r="I139" t="str">
        <f t="shared" si="5"/>
        <v>FOUT</v>
      </c>
    </row>
    <row r="140" spans="1:9" x14ac:dyDescent="0.25">
      <c r="A140" t="str">
        <f>IF(B140="","",VLOOKUP(C140,produkten!$A$1:$C$206,3,FALSE))</f>
        <v/>
      </c>
      <c r="B140" s="46" t="str">
        <f>IF('bestelbon alg.'!D108="","",IF('bestelbon alg.'!D108="OP-FINI","",IF('bestelbon alg.'!D108=0,"",'bestelbon alg.'!D108)))</f>
        <v/>
      </c>
      <c r="C140" s="38" t="str">
        <f>IF(B140="","",produkten!A83)</f>
        <v/>
      </c>
      <c r="D140" s="38" t="str">
        <f>IF(B140="","",produkten!B83)</f>
        <v/>
      </c>
      <c r="E140" t="str">
        <f>'bestelbon alg.'!A108</f>
        <v>Pastinaak - Panais</v>
      </c>
      <c r="I140" t="str">
        <f t="shared" si="5"/>
        <v>FOUT</v>
      </c>
    </row>
    <row r="141" spans="1:9" x14ac:dyDescent="0.25">
      <c r="A141" t="str">
        <f>IF(B141="","",VLOOKUP(C141,produkten!$A$1:$C$206,3,FALSE))</f>
        <v/>
      </c>
      <c r="B141" s="46" t="str">
        <f>IF('bestelbon alg.'!D109="","",IF('bestelbon alg.'!D109="OP-FINI","",IF('bestelbon alg.'!D109=0,"",'bestelbon alg.'!D109)))</f>
        <v/>
      </c>
      <c r="C141" s="38" t="str">
        <f>IF(B141="","",produkten!A84)</f>
        <v/>
      </c>
      <c r="D141" s="38" t="str">
        <f>IF(B141="","",produkten!B84)</f>
        <v/>
      </c>
      <c r="E141" t="str">
        <f>'bestelbon alg.'!A109</f>
        <v>Peterselie - Persil</v>
      </c>
      <c r="I141" t="str">
        <f t="shared" si="5"/>
        <v>FOUT</v>
      </c>
    </row>
    <row r="142" spans="1:9" x14ac:dyDescent="0.25">
      <c r="A142" t="str">
        <f>IF(B142="","",VLOOKUP(C142,produkten!$A$1:$C$206,3,FALSE))</f>
        <v/>
      </c>
      <c r="B142" s="46" t="str">
        <f>IF('bestelbon alg.'!D110="","",IF('bestelbon alg.'!D110="OP-FINI","",IF('bestelbon alg.'!D110=0,"",'bestelbon alg.'!D110)))</f>
        <v/>
      </c>
      <c r="C142" s="38" t="str">
        <f>IF(B142="","",produkten!A85)</f>
        <v/>
      </c>
      <c r="D142" s="38" t="str">
        <f>IF(B142="","",produkten!B85)</f>
        <v/>
      </c>
      <c r="E142" t="str">
        <f>'bestelbon alg.'!A110</f>
        <v>Bladpeterselie - Persil Plat</v>
      </c>
      <c r="I142" t="str">
        <f t="shared" si="5"/>
        <v>FOUT</v>
      </c>
    </row>
    <row r="143" spans="1:9" x14ac:dyDescent="0.25">
      <c r="A143" t="str">
        <f>IF(B143="","",VLOOKUP(C143,produkten!$A$1:$C$206,3,FALSE))</f>
        <v/>
      </c>
      <c r="B143" s="46" t="str">
        <f>IF('bestelbon alg.'!D111="","",IF('bestelbon alg.'!D111="OP-FINI","",IF('bestelbon alg.'!D111=0,"",'bestelbon alg.'!D111)))</f>
        <v/>
      </c>
      <c r="C143" s="38" t="str">
        <f>IF(B143="","",produkten!A86)</f>
        <v/>
      </c>
      <c r="D143" s="38" t="str">
        <f>IF(B143="","",produkten!B86)</f>
        <v/>
      </c>
      <c r="E143" t="str">
        <f>'bestelbon alg.'!A111</f>
        <v>Pluksla - Laitue à couper</v>
      </c>
      <c r="I143" t="str">
        <f t="shared" si="5"/>
        <v>FOUT</v>
      </c>
    </row>
    <row r="144" spans="1:9" x14ac:dyDescent="0.25">
      <c r="A144" t="str">
        <f>IF(B144="","",VLOOKUP(C144,produkten!$A$1:$C$206,3,FALSE))</f>
        <v/>
      </c>
      <c r="B144" s="46" t="str">
        <f>IF('bestelbon alg.'!D112="","",IF('bestelbon alg.'!D112="OP-FINI","",IF('bestelbon alg.'!D112=0,"",'bestelbon alg.'!D112)))</f>
        <v/>
      </c>
      <c r="C144" s="38" t="str">
        <f>IF(B144="","",produkten!A87)</f>
        <v/>
      </c>
      <c r="D144" s="38" t="str">
        <f>IF(B144="","",produkten!B87)</f>
        <v/>
      </c>
      <c r="E144" t="str">
        <f>'bestelbon alg.'!A112</f>
        <v>Radijs - Radis</v>
      </c>
      <c r="I144" t="str">
        <f t="shared" si="5"/>
        <v>FOUT</v>
      </c>
    </row>
    <row r="145" spans="1:9" x14ac:dyDescent="0.25">
      <c r="A145" t="str">
        <f>IF(B145="","",VLOOKUP(C145,produkten!$A$1:$C$206,3,FALSE))</f>
        <v/>
      </c>
      <c r="B145" s="46" t="str">
        <f>IF('bestelbon alg.'!D113="","",IF('bestelbon alg.'!D113="OP-FINI","",IF('bestelbon alg.'!D113=0,"",'bestelbon alg.'!D113)))</f>
        <v/>
      </c>
      <c r="C145" s="38" t="str">
        <f>IF(B145="","",produkten!A88)</f>
        <v/>
      </c>
      <c r="D145" s="38" t="str">
        <f>IF(B145="","",produkten!B88)</f>
        <v/>
      </c>
      <c r="E145" t="str">
        <f>'bestelbon alg.'!A113</f>
        <v>Rozemarijn - Romarin</v>
      </c>
      <c r="I145" t="str">
        <f t="shared" ref="I145:I176" si="6">IF(E145=C145,"ok","FOUT")</f>
        <v>FOUT</v>
      </c>
    </row>
    <row r="146" spans="1:9" x14ac:dyDescent="0.25">
      <c r="A146" t="str">
        <f>IF(B146="","",VLOOKUP(C146,produkten!$A$1:$C$206,3,FALSE))</f>
        <v/>
      </c>
      <c r="B146" s="46" t="str">
        <f>IF('bestelbon alg.'!D114="","",IF('bestelbon alg.'!D114="OP-FINI","",IF('bestelbon alg.'!D114=0,"",'bestelbon alg.'!D114)))</f>
        <v/>
      </c>
      <c r="C146" s="38" t="str">
        <f>IF(B146="","",produkten!A89)</f>
        <v/>
      </c>
      <c r="D146" s="38" t="str">
        <f>IF(B146="","",produkten!B89)</f>
        <v/>
      </c>
      <c r="E146" t="str">
        <f>'bestelbon alg.'!A114</f>
        <v>Rucola - Roquette</v>
      </c>
      <c r="I146" t="str">
        <f t="shared" si="6"/>
        <v>FOUT</v>
      </c>
    </row>
    <row r="147" spans="1:9" x14ac:dyDescent="0.25">
      <c r="A147" t="str">
        <f>IF(B147="","",VLOOKUP(C147,produkten!$A$1:$C$206,3,FALSE))</f>
        <v/>
      </c>
      <c r="B147" s="46" t="str">
        <f>IF('bestelbon alg.'!D115="","",IF('bestelbon alg.'!D115="OP-FINI","",IF('bestelbon alg.'!D115=0,"",'bestelbon alg.'!D115)))</f>
        <v/>
      </c>
      <c r="C147" s="38" t="str">
        <f>IF(B147="","",produkten!A90)</f>
        <v/>
      </c>
      <c r="D147" s="38" t="str">
        <f>IF(B147="","",produkten!B90)</f>
        <v/>
      </c>
      <c r="E147" t="str">
        <f>'bestelbon alg.'!A115</f>
        <v>Salanova sla - Laitue Salanova</v>
      </c>
      <c r="I147" t="str">
        <f t="shared" si="6"/>
        <v>FOUT</v>
      </c>
    </row>
    <row r="148" spans="1:9" x14ac:dyDescent="0.25">
      <c r="A148" t="str">
        <f>IF(B148="","",VLOOKUP(C148,produkten!$A$1:$C$206,3,FALSE))</f>
        <v/>
      </c>
      <c r="B148" s="46" t="str">
        <f>IF('bestelbon alg.'!D116="","",IF('bestelbon alg.'!D116="OP-FINI","",IF('bestelbon alg.'!D116=0,"",'bestelbon alg.'!D116)))</f>
        <v/>
      </c>
      <c r="C148" s="38" t="str">
        <f>IF(B148="","",produkten!A91)</f>
        <v/>
      </c>
      <c r="D148" s="38" t="str">
        <f>IF(B148="","",produkten!B91)</f>
        <v/>
      </c>
      <c r="E148" t="str">
        <f>'bestelbon alg.'!A116</f>
        <v>Salie - Sauge</v>
      </c>
      <c r="I148" t="str">
        <f t="shared" si="6"/>
        <v>FOUT</v>
      </c>
    </row>
    <row r="149" spans="1:9" x14ac:dyDescent="0.25">
      <c r="A149" t="str">
        <f>IF(B149="","",VLOOKUP(C149,produkten!$A$1:$C$206,3,FALSE))</f>
        <v/>
      </c>
      <c r="B149" s="46" t="str">
        <f>IF('bestelbon alg.'!D117="","",IF('bestelbon alg.'!D117="OP-FINI","",IF('bestelbon alg.'!D117=0,"",'bestelbon alg.'!D117)))</f>
        <v/>
      </c>
      <c r="C149" s="38" t="str">
        <f>IF(B149="","",produkten!A92)</f>
        <v/>
      </c>
      <c r="D149" s="38" t="str">
        <f>IF(B149="","",produkten!B92)</f>
        <v/>
      </c>
      <c r="E149" t="str">
        <f>'bestelbon alg.'!A117</f>
        <v>Salie ananas - Sauge ananas</v>
      </c>
      <c r="I149" t="str">
        <f t="shared" si="6"/>
        <v>FOUT</v>
      </c>
    </row>
    <row r="150" spans="1:9" x14ac:dyDescent="0.25">
      <c r="A150" t="str">
        <f>IF(B150="","",VLOOKUP(C150,produkten!$A$1:$C$206,3,FALSE))</f>
        <v/>
      </c>
      <c r="B150" s="46" t="str">
        <f>IF('bestelbon alg.'!D118="","",IF('bestelbon alg.'!D118="OP-FINI","",IF('bestelbon alg.'!D118=0,"",'bestelbon alg.'!D118)))</f>
        <v/>
      </c>
      <c r="C150" s="38" t="str">
        <f>IF(B150="","",produkten!A93)</f>
        <v/>
      </c>
      <c r="D150" s="38" t="str">
        <f>IF(B150="","",produkten!B93)</f>
        <v/>
      </c>
      <c r="E150" t="str">
        <f>'bestelbon alg.'!A118</f>
        <v>Snijbiet (Warmoes) - Blette (bette à carde)</v>
      </c>
      <c r="I150" t="str">
        <f t="shared" si="6"/>
        <v>FOUT</v>
      </c>
    </row>
    <row r="151" spans="1:9" x14ac:dyDescent="0.25">
      <c r="A151" t="str">
        <f>IF(B151="","",VLOOKUP(C151,produkten!$A$1:$C$206,3,FALSE))</f>
        <v/>
      </c>
      <c r="B151" s="46" t="str">
        <f>IF('bestelbon alg.'!D119="","",IF('bestelbon alg.'!D119="OP-FINI","",IF('bestelbon alg.'!D119=0,"",'bestelbon alg.'!D119)))</f>
        <v/>
      </c>
      <c r="C151" s="38" t="str">
        <f>IF(B151="","",produkten!A94)</f>
        <v/>
      </c>
      <c r="D151" s="38" t="str">
        <f>IF(B151="","",produkten!B94)</f>
        <v/>
      </c>
      <c r="E151" t="str">
        <f>'bestelbon alg.'!A119</f>
        <v>Stevia</v>
      </c>
      <c r="I151" t="str">
        <f t="shared" si="6"/>
        <v>FOUT</v>
      </c>
    </row>
    <row r="152" spans="1:9" x14ac:dyDescent="0.25">
      <c r="A152" t="str">
        <f>IF(B152="","",VLOOKUP(C152,produkten!$A$1:$C$206,3,FALSE))</f>
        <v/>
      </c>
      <c r="B152" s="46" t="str">
        <f>IF('bestelbon alg.'!D120="","",IF('bestelbon alg.'!D120="OP-FINI","",IF('bestelbon alg.'!D120=0,"",'bestelbon alg.'!D120)))</f>
        <v/>
      </c>
      <c r="C152" s="38" t="str">
        <f>IF(B152="","",produkten!A95)</f>
        <v/>
      </c>
      <c r="D152" s="38" t="str">
        <f>IF(B152="","",produkten!B95)</f>
        <v/>
      </c>
      <c r="E152" t="str">
        <f>'bestelbon alg.'!A120</f>
        <v>Tijm - Thym</v>
      </c>
      <c r="I152" t="str">
        <f t="shared" si="6"/>
        <v>FOUT</v>
      </c>
    </row>
    <row r="153" spans="1:9" x14ac:dyDescent="0.25">
      <c r="A153" t="str">
        <f>IF(B153="","",VLOOKUP(C153,produkten!$A$1:$C$206,3,FALSE))</f>
        <v/>
      </c>
      <c r="B153" s="46" t="str">
        <f>IF('bestelbon alg.'!D121="","",IF('bestelbon alg.'!D121="OP-FINI","",IF('bestelbon alg.'!D121=0,"",'bestelbon alg.'!D121)))</f>
        <v/>
      </c>
      <c r="C153" s="38" t="str">
        <f>IF(B153="","",produkten!A96)</f>
        <v/>
      </c>
      <c r="D153" s="38" t="str">
        <f>IF(B153="","",produkten!B96)</f>
        <v/>
      </c>
      <c r="E153" t="str">
        <f>'bestelbon alg.'!A121</f>
        <v>Tijm Citroen bont - Thym citronelle panaché</v>
      </c>
      <c r="I153" t="str">
        <f t="shared" si="6"/>
        <v>FOUT</v>
      </c>
    </row>
    <row r="154" spans="1:9" x14ac:dyDescent="0.25">
      <c r="A154" t="str">
        <f>IF(B154="","",VLOOKUP(C154,produkten!$A$1:$C$206,3,FALSE))</f>
        <v/>
      </c>
      <c r="B154" s="46" t="str">
        <f>IF('bestelbon alg.'!D122="","",IF('bestelbon alg.'!D122="OP-FINI","",IF('bestelbon alg.'!D122=0,"",'bestelbon alg.'!D122)))</f>
        <v/>
      </c>
      <c r="C154" s="38" t="str">
        <f>IF(B154="","",produkten!A97)</f>
        <v/>
      </c>
      <c r="D154" s="38" t="str">
        <f>IF(B154="","",produkten!B97)</f>
        <v/>
      </c>
      <c r="E154" t="str">
        <f>'bestelbon alg.'!A122</f>
        <v>Tijm Citroen - Thym citronelle</v>
      </c>
      <c r="I154" t="str">
        <f t="shared" si="6"/>
        <v>FOUT</v>
      </c>
    </row>
    <row r="155" spans="1:9" x14ac:dyDescent="0.25">
      <c r="A155" t="str">
        <f>IF(B155="","",VLOOKUP(C155,produkten!$A$1:$C$206,3,FALSE))</f>
        <v/>
      </c>
      <c r="B155" s="46" t="str">
        <f>IF('bestelbon alg.'!D123="","",IF('bestelbon alg.'!D123="OP-FINI","",IF('bestelbon alg.'!D123=0,"",'bestelbon alg.'!D123)))</f>
        <v/>
      </c>
      <c r="C155" s="38" t="str">
        <f>IF(B155="","",produkten!A98)</f>
        <v/>
      </c>
      <c r="D155" s="38" t="str">
        <f>IF(B155="","",produkten!B98)</f>
        <v/>
      </c>
      <c r="E155" t="str">
        <f>'bestelbon alg.'!A123</f>
        <v>Valeriaan - Valérian</v>
      </c>
      <c r="I155" t="str">
        <f t="shared" si="6"/>
        <v>FOUT</v>
      </c>
    </row>
    <row r="156" spans="1:9" x14ac:dyDescent="0.25">
      <c r="A156" t="str">
        <f>IF(B156="","",VLOOKUP(C156,produkten!$A$1:$C$206,3,FALSE))</f>
        <v/>
      </c>
      <c r="B156" s="46" t="str">
        <f>IF('bestelbon alg.'!D124="","",IF('bestelbon alg.'!D124="OP-FINI","",IF('bestelbon alg.'!D124=0,"",'bestelbon alg.'!D124)))</f>
        <v/>
      </c>
      <c r="C156" s="38" t="str">
        <f>IF(B156="","",produkten!A99)</f>
        <v/>
      </c>
      <c r="D156" s="38" t="str">
        <f>IF(B156="","",produkten!B99)</f>
        <v/>
      </c>
      <c r="E156" t="str">
        <f>'bestelbon alg.'!A124</f>
        <v xml:space="preserve">Wijnruit - Rue  </v>
      </c>
      <c r="I156" t="str">
        <f t="shared" si="6"/>
        <v>FOUT</v>
      </c>
    </row>
    <row r="157" spans="1:9" x14ac:dyDescent="0.25">
      <c r="A157" t="str">
        <f>IF(B157="","",VLOOKUP(C157,produkten!$A$1:$C$206,3,FALSE))</f>
        <v/>
      </c>
      <c r="B157" s="46" t="str">
        <f>IF('bestelbon alg.'!D125="","",IF('bestelbon alg.'!D125="OP-FINI","",IF('bestelbon alg.'!D125=0,"",'bestelbon alg.'!D125)))</f>
        <v/>
      </c>
      <c r="C157" s="38" t="str">
        <f>IF(B157="","",produkten!A100)</f>
        <v/>
      </c>
      <c r="D157" s="38" t="str">
        <f>IF(B157="","",produkten!B100)</f>
        <v/>
      </c>
      <c r="E157" t="str">
        <f>'bestelbon alg.'!A125</f>
        <v>Laurier - Laurier sauce</v>
      </c>
      <c r="I157" t="str">
        <f t="shared" si="6"/>
        <v>FOUT</v>
      </c>
    </row>
    <row r="158" spans="1:9" x14ac:dyDescent="0.25">
      <c r="A158" t="str">
        <f>IF(B158="","",VLOOKUP(C158,produkten!$A$1:$C$206,3,FALSE))</f>
        <v/>
      </c>
      <c r="B158" s="46" t="str">
        <f>IF('bestelbon alg.'!D127="","",IF('bestelbon alg.'!D127="OP-FINI","",IF('bestelbon alg.'!D127=0,"",'bestelbon alg.'!D127)))</f>
        <v/>
      </c>
      <c r="C158" s="38" t="str">
        <f>IF(B158="","",produkten!A154)</f>
        <v/>
      </c>
      <c r="D158" s="38" t="str">
        <f>IF(B158="","",produkten!B154)</f>
        <v/>
      </c>
      <c r="E158" t="str">
        <f>'bestelbon alg.'!A127</f>
        <v>Basilicum - Basilic 13 cm</v>
      </c>
      <c r="I158" t="str">
        <f t="shared" si="6"/>
        <v>FOUT</v>
      </c>
    </row>
    <row r="159" spans="1:9" x14ac:dyDescent="0.25">
      <c r="A159" t="str">
        <f>IF(B159="","",VLOOKUP(C159,produkten!$A$1:$C$206,3,FALSE))</f>
        <v/>
      </c>
      <c r="B159" s="46" t="str">
        <f>IF('bestelbon alg.'!D128="","",IF('bestelbon alg.'!D128="OP-FINI","",IF('bestelbon alg.'!D128=0,"",'bestelbon alg.'!D128)))</f>
        <v/>
      </c>
      <c r="C159" s="38" t="str">
        <f>IF(B159="","",produkten!A155)</f>
        <v/>
      </c>
      <c r="D159" s="38" t="str">
        <f>IF(B159="","",produkten!B155)</f>
        <v/>
      </c>
      <c r="E159" t="str">
        <f>'bestelbon alg.'!A128</f>
        <v>Basilicum rood - Basilic rouge 13 cm</v>
      </c>
      <c r="I159" t="str">
        <f t="shared" si="6"/>
        <v>FOUT</v>
      </c>
    </row>
    <row r="160" spans="1:9" x14ac:dyDescent="0.25">
      <c r="A160" t="str">
        <f>IF(B160="","",VLOOKUP(C160,produkten!$A$1:$C$206,3,FALSE))</f>
        <v/>
      </c>
      <c r="B160" s="46" t="str">
        <f>IF('bestelbon alg.'!D129="","",IF('bestelbon alg.'!D129="OP-FINI","",IF('bestelbon alg.'!D129=0,"",'bestelbon alg.'!D129)))</f>
        <v/>
      </c>
      <c r="C160" s="38" t="str">
        <f>IF(B160="","",produkten!A156)</f>
        <v/>
      </c>
      <c r="D160" s="38" t="str">
        <f>IF(B160="","",produkten!B156)</f>
        <v/>
      </c>
      <c r="E160" t="str">
        <f>'bestelbon alg.'!A129</f>
        <v>Basilicum Thaise - Basilic Thai 13 cm</v>
      </c>
      <c r="I160" t="str">
        <f t="shared" si="6"/>
        <v>FOUT</v>
      </c>
    </row>
    <row r="161" spans="1:9" x14ac:dyDescent="0.25">
      <c r="A161" t="str">
        <f>IF(B161="","",VLOOKUP(C161,produkten!$A$1:$C$206,3,FALSE))</f>
        <v/>
      </c>
      <c r="B161" s="46" t="str">
        <f>IF('bestelbon alg.'!D130="","",IF('bestelbon alg.'!D130="OP-FINI","",IF('bestelbon alg.'!D130=0,"",'bestelbon alg.'!D130)))</f>
        <v/>
      </c>
      <c r="C161" s="38" t="str">
        <f>IF(B161="","",produkten!A157)</f>
        <v/>
      </c>
      <c r="D161" s="38" t="str">
        <f>IF(B161="","",produkten!B157)</f>
        <v/>
      </c>
      <c r="E161" t="str">
        <f>'bestelbon alg.'!A130</f>
        <v>Bieslook - Ciboulette 13 cm</v>
      </c>
      <c r="I161" t="str">
        <f t="shared" si="6"/>
        <v>FOUT</v>
      </c>
    </row>
    <row r="162" spans="1:9" x14ac:dyDescent="0.25">
      <c r="A162" t="str">
        <f>IF(B162="","",VLOOKUP(C162,produkten!$A$1:$C$206,3,FALSE))</f>
        <v/>
      </c>
      <c r="B162" s="46" t="str">
        <f>IF('bestelbon alg.'!D131="","",IF('bestelbon alg.'!D131="OP-FINI","",IF('bestelbon alg.'!D131=0,"",'bestelbon alg.'!D131)))</f>
        <v/>
      </c>
      <c r="C162" s="38" t="str">
        <f>IF(B162="","",produkten!A158)</f>
        <v/>
      </c>
      <c r="D162" s="38" t="str">
        <f>IF(B162="","",produkten!B158)</f>
        <v/>
      </c>
      <c r="E162" t="str">
        <f>'bestelbon alg.'!A131</f>
        <v>Citroenverbena - Verveine Citronelle 13 cm</v>
      </c>
      <c r="I162" t="str">
        <f t="shared" si="6"/>
        <v>FOUT</v>
      </c>
    </row>
    <row r="163" spans="1:9" x14ac:dyDescent="0.25">
      <c r="A163" t="str">
        <f>IF(B163="","",VLOOKUP(C163,produkten!$A$1:$C$206,3,FALSE))</f>
        <v/>
      </c>
      <c r="B163" s="46" t="str">
        <f>IF('bestelbon alg.'!D132="","",IF('bestelbon alg.'!D132="OP-FINI","",IF('bestelbon alg.'!D132=0,"",'bestelbon alg.'!D132)))</f>
        <v/>
      </c>
      <c r="C163" s="38" t="str">
        <f>IF(B163="","",produkten!A159)</f>
        <v/>
      </c>
      <c r="D163" s="38" t="str">
        <f>IF(B163="","",produkten!B159)</f>
        <v/>
      </c>
      <c r="E163" t="str">
        <f>'bestelbon alg.'!A132</f>
        <v>Dragon - Estragon 13 cm</v>
      </c>
      <c r="I163" t="str">
        <f t="shared" si="6"/>
        <v>FOUT</v>
      </c>
    </row>
    <row r="164" spans="1:9" x14ac:dyDescent="0.25">
      <c r="A164" t="str">
        <f>IF(B164="","",VLOOKUP(C164,produkten!$A$1:$C$206,3,FALSE))</f>
        <v/>
      </c>
      <c r="B164" s="46" t="str">
        <f>IF('bestelbon alg.'!D133="","",IF('bestelbon alg.'!D133="OP-FINI","",IF('bestelbon alg.'!D133=0,"",'bestelbon alg.'!D133)))</f>
        <v/>
      </c>
      <c r="C164" s="38" t="str">
        <f>IF(B164="","",produkten!A160)</f>
        <v/>
      </c>
      <c r="D164" s="38" t="str">
        <f>IF(B164="","",produkten!B160)</f>
        <v/>
      </c>
      <c r="E164" t="str">
        <f>'bestelbon alg.'!A133</f>
        <v>Koriander - Coriandre 13 cm</v>
      </c>
      <c r="I164" t="str">
        <f t="shared" si="6"/>
        <v>FOUT</v>
      </c>
    </row>
    <row r="165" spans="1:9" x14ac:dyDescent="0.25">
      <c r="A165" t="str">
        <f>IF(B165="","",VLOOKUP(C165,produkten!$A$1:$C$206,3,FALSE))</f>
        <v/>
      </c>
      <c r="B165" s="46" t="str">
        <f>IF('bestelbon alg.'!D134="","",IF('bestelbon alg.'!D134="OP-FINI","",IF('bestelbon alg.'!D134=0,"",'bestelbon alg.'!D134)))</f>
        <v/>
      </c>
      <c r="C165" s="38" t="str">
        <f>IF(B165="","",produkten!A161)</f>
        <v/>
      </c>
      <c r="D165" s="38" t="str">
        <f>IF(B165="","",produkten!B161)</f>
        <v/>
      </c>
      <c r="E165" t="str">
        <f>'bestelbon alg.'!A134</f>
        <v>Marokkaanse Munt - Menthe Marocaine 13 cm</v>
      </c>
      <c r="I165" t="str">
        <f t="shared" si="6"/>
        <v>FOUT</v>
      </c>
    </row>
    <row r="166" spans="1:9" x14ac:dyDescent="0.25">
      <c r="A166" t="str">
        <f>IF(B166="","",VLOOKUP(C166,produkten!$A$1:$C$206,3,FALSE))</f>
        <v/>
      </c>
      <c r="B166" s="46" t="str">
        <f>IF('bestelbon alg.'!J78="","",IF('bestelbon alg.'!J78="OP-FINI","",IF('bestelbon alg.'!J78=0,"",'bestelbon alg.'!J78)))</f>
        <v/>
      </c>
      <c r="C166" s="38" t="str">
        <f>IF(B166="","",produkten!A162)</f>
        <v/>
      </c>
      <c r="D166" s="38" t="str">
        <f>IF(B166="","",produkten!B163)</f>
        <v/>
      </c>
      <c r="E166" t="str">
        <f>'bestelbon alg.'!F78</f>
        <v>Oregano - Origan 13 cm</v>
      </c>
      <c r="I166" t="str">
        <f t="shared" si="6"/>
        <v>FOUT</v>
      </c>
    </row>
    <row r="167" spans="1:9" x14ac:dyDescent="0.25">
      <c r="A167" t="str">
        <f>IF(B167="","",VLOOKUP(C167,produkten!$A$1:$C$206,3,FALSE))</f>
        <v/>
      </c>
      <c r="B167" s="46" t="str">
        <f>IF('bestelbon alg.'!J79="","",IF('bestelbon alg.'!J79="OP-FINI","",IF('bestelbon alg.'!J79=0,"",'bestelbon alg.'!J79)))</f>
        <v/>
      </c>
      <c r="C167" s="38" t="str">
        <f>IF(B167="","",produkten!A163)</f>
        <v/>
      </c>
      <c r="D167" s="38" t="str">
        <f>IF(B167="","",produkten!B164)</f>
        <v/>
      </c>
      <c r="E167" t="str">
        <f>'bestelbon alg.'!F79</f>
        <v>Peterselie - Persil 13 cm</v>
      </c>
      <c r="I167" t="str">
        <f t="shared" si="6"/>
        <v>FOUT</v>
      </c>
    </row>
    <row r="168" spans="1:9" x14ac:dyDescent="0.25">
      <c r="A168" t="str">
        <f>IF(B168="","",VLOOKUP(C168,produkten!$A$1:$C$206,3,FALSE))</f>
        <v/>
      </c>
      <c r="B168" s="46" t="str">
        <f>IF('bestelbon alg.'!J80="","",IF('bestelbon alg.'!J80="OP-FINI","",IF('bestelbon alg.'!J80=0,"",'bestelbon alg.'!J80)))</f>
        <v/>
      </c>
      <c r="C168" s="38" t="str">
        <f>IF(B168="","",produkten!A164)</f>
        <v/>
      </c>
      <c r="D168" s="38" t="str">
        <f>IF(B168="","",produkten!B165)</f>
        <v/>
      </c>
      <c r="E168" t="s">
        <v>203</v>
      </c>
      <c r="I168" t="str">
        <f t="shared" si="6"/>
        <v>FOUT</v>
      </c>
    </row>
    <row r="169" spans="1:9" x14ac:dyDescent="0.25">
      <c r="A169" t="str">
        <f>IF(B169="","",VLOOKUP(C169,produkten!$A$1:$C$206,3,FALSE))</f>
        <v/>
      </c>
      <c r="B169" s="46" t="str">
        <f>IF('bestelbon alg.'!J81="","",IF('bestelbon alg.'!J81="OP-FINI","",IF('bestelbon alg.'!J81=0,"",'bestelbon alg.'!J81)))</f>
        <v/>
      </c>
      <c r="C169" s="38" t="str">
        <f>IF(B169="","",produkten!A165)</f>
        <v/>
      </c>
      <c r="D169" s="38" t="str">
        <f>IF(B169="","",produkten!B166)</f>
        <v/>
      </c>
      <c r="E169" t="str">
        <f>'bestelbon alg.'!F81</f>
        <v>Pluksla - Laitue à couper 13 cm</v>
      </c>
      <c r="I169" t="str">
        <f t="shared" si="6"/>
        <v>FOUT</v>
      </c>
    </row>
    <row r="170" spans="1:9" x14ac:dyDescent="0.25">
      <c r="A170" t="str">
        <f>IF(B170="","",VLOOKUP(C170,produkten!$A$1:$C$206,3,FALSE))</f>
        <v/>
      </c>
      <c r="B170" s="46" t="str">
        <f>IF('bestelbon alg.'!J82="","",IF('bestelbon alg.'!J82="OP-FINI","",IF('bestelbon alg.'!J82=0,"",'bestelbon alg.'!J82)))</f>
        <v/>
      </c>
      <c r="C170" s="38" t="str">
        <f>IF(B170="","",produkten!A166)</f>
        <v/>
      </c>
      <c r="D170" s="38" t="str">
        <f>IF(B170="","",produkten!B167)</f>
        <v/>
      </c>
      <c r="E170" t="str">
        <f>'bestelbon alg.'!F82</f>
        <v>Rozemarijn - Romarin 13 cm</v>
      </c>
      <c r="I170" t="str">
        <f t="shared" si="6"/>
        <v>FOUT</v>
      </c>
    </row>
    <row r="171" spans="1:9" x14ac:dyDescent="0.25">
      <c r="A171" t="str">
        <f>IF(B171="","",VLOOKUP(C171,produkten!$A$1:$C$206,3,FALSE))</f>
        <v/>
      </c>
      <c r="B171" s="46" t="str">
        <f>IF('bestelbon alg.'!J83="","",IF('bestelbon alg.'!J83="OP-FINI","",IF('bestelbon alg.'!J83=0,"",'bestelbon alg.'!J83)))</f>
        <v/>
      </c>
      <c r="C171" s="38" t="str">
        <f>IF(B171="","",produkten!A167)</f>
        <v/>
      </c>
      <c r="D171" s="38" t="str">
        <f>IF(B171="","",produkten!B168)</f>
        <v/>
      </c>
      <c r="E171" t="str">
        <f>'bestelbon alg.'!F83</f>
        <v>Rucola - Roquette 13 cm</v>
      </c>
      <c r="I171" t="str">
        <f t="shared" si="6"/>
        <v>FOUT</v>
      </c>
    </row>
    <row r="172" spans="1:9" x14ac:dyDescent="0.25">
      <c r="A172" t="str">
        <f>IF(B172="","",VLOOKUP(C172,produkten!$A$1:$C$206,3,FALSE))</f>
        <v/>
      </c>
      <c r="B172" s="46" t="str">
        <f>IF('bestelbon alg.'!J84="","",IF('bestelbon alg.'!J84="OP-FINI","",IF('bestelbon alg.'!J84=0,"",'bestelbon alg.'!J84)))</f>
        <v/>
      </c>
      <c r="C172" s="38" t="str">
        <f>IF(B172="","",produkten!A168)</f>
        <v/>
      </c>
      <c r="D172" s="38" t="str">
        <f>IF(B172="","",produkten!B169)</f>
        <v/>
      </c>
      <c r="E172" t="str">
        <f>'bestelbon alg.'!F84</f>
        <v>Salie - Sauge 13 cm</v>
      </c>
      <c r="I172" t="str">
        <f t="shared" si="6"/>
        <v>FOUT</v>
      </c>
    </row>
    <row r="173" spans="1:9" x14ac:dyDescent="0.25">
      <c r="A173" t="str">
        <f>IF(B173="","",VLOOKUP(C173,produkten!$A$1:$C$206,3,FALSE))</f>
        <v/>
      </c>
      <c r="B173" s="46" t="str">
        <f>IF('bestelbon alg.'!J85="","",IF('bestelbon alg.'!J85="OP-FINI","",IF('bestelbon alg.'!J85=0,"",'bestelbon alg.'!J85)))</f>
        <v/>
      </c>
      <c r="C173" s="38" t="str">
        <f>IF(B173="","",produkten!A169)</f>
        <v/>
      </c>
      <c r="D173" s="38" t="str">
        <f>IF(B173="","",produkten!B170)</f>
        <v/>
      </c>
      <c r="E173" t="str">
        <f>'bestelbon alg.'!F85</f>
        <v>Tijm - Thym 13 cm</v>
      </c>
      <c r="I173" t="str">
        <f t="shared" si="6"/>
        <v>FOUT</v>
      </c>
    </row>
    <row r="174" spans="1:9" x14ac:dyDescent="0.25">
      <c r="A174" t="str">
        <f>IF(B174="","",VLOOKUP(C174,produkten!$A$1:$C$206,3,FALSE))</f>
        <v/>
      </c>
      <c r="B174" s="46" t="str">
        <f>IF('bestelbon alg.'!J86="","",IF('bestelbon alg.'!J86="OP-FINI","",IF('bestelbon alg.'!J86=0,"",'bestelbon alg.'!J86)))</f>
        <v/>
      </c>
      <c r="C174" s="38" t="str">
        <f>IF(B174="","",produkten!A170)</f>
        <v/>
      </c>
      <c r="D174" s="38" t="str">
        <f>IF(B174="","",produkten!B171)</f>
        <v/>
      </c>
      <c r="E174" t="str">
        <f>'bestelbon alg.'!F86</f>
        <v>Tijm citroen - Thym citron 13 cm</v>
      </c>
      <c r="I174" t="str">
        <f t="shared" si="6"/>
        <v>FOUT</v>
      </c>
    </row>
    <row r="175" spans="1:9" x14ac:dyDescent="0.25">
      <c r="A175" t="str">
        <f>IF(B175="","",VLOOKUP(C175,produkten!$A$1:$C$206,3,FALSE))</f>
        <v/>
      </c>
      <c r="B175" s="46" t="str">
        <f>IF('bestelbon alg.'!J87="","",IF('bestelbon alg.'!J87="OP-FINI","",IF('bestelbon alg.'!J87=0,"",'bestelbon alg.'!J87)))</f>
        <v/>
      </c>
      <c r="C175" s="38" t="str">
        <f>IF(B175="","",produkten!A172)</f>
        <v/>
      </c>
      <c r="D175" s="38" t="str">
        <f>IF(B175="","",produkten!B172)</f>
        <v/>
      </c>
      <c r="E175" t="str">
        <f>'bestelbon alg.'!F87</f>
        <v>Prei - Poireau 13cm</v>
      </c>
      <c r="I175" t="str">
        <f t="shared" si="6"/>
        <v>FOUT</v>
      </c>
    </row>
    <row r="176" spans="1:9" x14ac:dyDescent="0.25">
      <c r="A176" t="str">
        <f>IF(B176="","",VLOOKUP(C176,produkten!$A$1:$C$206,3,FALSE))</f>
        <v/>
      </c>
      <c r="B176" s="46" t="str">
        <f>IF('bestelbon alg.'!J88="","",IF('bestelbon alg.'!J88="OP-FINI","",IF('bestelbon alg.'!J88=0,"",'bestelbon alg.'!J88)))</f>
        <v/>
      </c>
      <c r="C176" s="38" t="str">
        <f>IF(B176="","",produkten!A173)</f>
        <v/>
      </c>
      <c r="D176" s="38" t="str">
        <f>IF(B176="","",produkten!B173)</f>
        <v/>
      </c>
      <c r="E176" t="str">
        <f>'bestelbon alg.'!F88</f>
        <v>Rabarber - Rhubarbe 13cm</v>
      </c>
      <c r="I176" t="str">
        <f t="shared" si="6"/>
        <v>FOUT</v>
      </c>
    </row>
    <row r="177" spans="1:9" x14ac:dyDescent="0.25">
      <c r="A177" t="str">
        <f>IF(B177="","",VLOOKUP(C177,produkten!$A$1:$C$206,3,FALSE))</f>
        <v/>
      </c>
      <c r="B177" s="46" t="str">
        <f>IF('bestelbon alg.'!J89="","",IF('bestelbon alg.'!J89="OP-FINI","",IF('bestelbon alg.'!J89=0,"",'bestelbon alg.'!J89)))</f>
        <v/>
      </c>
      <c r="C177" s="38" t="str">
        <f>IF(B177="","",produkten!A174)</f>
        <v/>
      </c>
      <c r="D177" s="38" t="str">
        <f>IF(B177="","",produkten!B174)</f>
        <v/>
      </c>
      <c r="E177" t="str">
        <f>'bestelbon alg.'!F89</f>
        <v>Zoete aardappel - Patate douce 13 cm</v>
      </c>
      <c r="I177" t="str">
        <f t="shared" ref="I177:I203" si="7">IF(E177=C177,"ok","FOUT")</f>
        <v>FOUT</v>
      </c>
    </row>
    <row r="178" spans="1:9" x14ac:dyDescent="0.25">
      <c r="A178" t="str">
        <f>IF(B178="","",VLOOKUP(C178,produkten!$A$1:$C$206,3,FALSE))</f>
        <v/>
      </c>
      <c r="B178" s="46" t="str">
        <f>IF('bestelbon alg.'!J91="","",IF('bestelbon alg.'!J91="OP-FINI","",IF('bestelbon alg.'!J91=0,"",'bestelbon alg.'!J91)))</f>
        <v/>
      </c>
      <c r="C178" s="38" t="str">
        <f>IF(B178="","",produkten!A175)</f>
        <v/>
      </c>
      <c r="D178" s="38" t="str">
        <f>IF(B178="","",produkten!B175)</f>
        <v/>
      </c>
      <c r="E178" t="str">
        <f>'bestelbon alg.'!F91</f>
        <v>Basilicum - Basilic 19 cm</v>
      </c>
      <c r="I178" t="str">
        <f t="shared" si="7"/>
        <v>FOUT</v>
      </c>
    </row>
    <row r="179" spans="1:9" x14ac:dyDescent="0.25">
      <c r="A179" t="str">
        <f>IF(B179="","",VLOOKUP(C179,produkten!$A$1:$C$206,3,FALSE))</f>
        <v/>
      </c>
      <c r="B179" s="46" t="str">
        <f>IF('bestelbon alg.'!J92="","",IF('bestelbon alg.'!J92="OP-FINI","",IF('bestelbon alg.'!J92=0,"",'bestelbon alg.'!J92)))</f>
        <v/>
      </c>
      <c r="C179" s="38" t="str">
        <f>IF(B179="","",produkten!A176)</f>
        <v/>
      </c>
      <c r="D179" s="38" t="str">
        <f>IF(B179="","",produkten!B176)</f>
        <v/>
      </c>
      <c r="E179" t="str">
        <f>'bestelbon alg.'!F92</f>
        <v>Munt - Menthe 19 cm</v>
      </c>
      <c r="I179" t="str">
        <f t="shared" si="7"/>
        <v>FOUT</v>
      </c>
    </row>
    <row r="180" spans="1:9" x14ac:dyDescent="0.25">
      <c r="A180" t="str">
        <f>IF(B180="","",VLOOKUP(C180,produkten!$A$1:$C$206,3,FALSE))</f>
        <v/>
      </c>
      <c r="B180" s="46" t="str">
        <f>IF('bestelbon alg.'!J93="","",IF('bestelbon alg.'!J93="OP-FINI","",IF('bestelbon alg.'!J93=0,"",'bestelbon alg.'!J93)))</f>
        <v/>
      </c>
      <c r="C180" s="38" t="str">
        <f>IF(B180="","",produkten!A177)</f>
        <v/>
      </c>
      <c r="D180" s="38" t="str">
        <f>IF(B180="","",produkten!B177)</f>
        <v/>
      </c>
      <c r="E180" t="str">
        <f>'bestelbon alg.'!F93</f>
        <v>Rozemarijn - Romarin 19 cm</v>
      </c>
      <c r="I180" t="str">
        <f t="shared" si="7"/>
        <v>FOUT</v>
      </c>
    </row>
    <row r="181" spans="1:9" x14ac:dyDescent="0.25">
      <c r="A181" t="str">
        <f>IF(B181="","",VLOOKUP(C181,produkten!$A$1:$C$206,3,FALSE))</f>
        <v/>
      </c>
      <c r="B181" s="46" t="str">
        <f>IF('bestelbon alg.'!J94="","",IF('bestelbon alg.'!J94="OP-FINI","",IF('bestelbon alg.'!J94=0,"",'bestelbon alg.'!J94)))</f>
        <v/>
      </c>
      <c r="C181" s="38" t="str">
        <f>IF(B181="","",produkten!A178)</f>
        <v/>
      </c>
      <c r="D181" s="38" t="str">
        <f>IF(B181="","",produkten!B178)</f>
        <v/>
      </c>
      <c r="E181" t="str">
        <f>'bestelbon alg.'!F94</f>
        <v>Tijm - Thym 19 cm</v>
      </c>
      <c r="I181" t="str">
        <f t="shared" si="7"/>
        <v>FOUT</v>
      </c>
    </row>
    <row r="182" spans="1:9" x14ac:dyDescent="0.25">
      <c r="A182" t="str">
        <f>IF(B182="","",VLOOKUP(C182,produkten!$A$1:$C$206,3,FALSE))</f>
        <v/>
      </c>
      <c r="B182" s="46" t="str">
        <f>IF('bestelbon alg.'!J96="","",IF('bestelbon alg.'!J96="OP-FINI","",IF('bestelbon alg.'!J96=0,"",'bestelbon alg.'!J96)))</f>
        <v/>
      </c>
      <c r="C182" s="38" t="str">
        <f>IF(B182="","",produkten!A179)</f>
        <v/>
      </c>
      <c r="D182" s="38" t="str">
        <f>IF(B182="","",produkten!B179)</f>
        <v/>
      </c>
      <c r="E182" t="str">
        <f>'bestelbon alg.'!F96</f>
        <v>Basilicum - Basilic 24 cm</v>
      </c>
      <c r="I182" t="str">
        <f t="shared" si="7"/>
        <v>FOUT</v>
      </c>
    </row>
    <row r="183" spans="1:9" x14ac:dyDescent="0.25">
      <c r="A183" t="str">
        <f>IF(B183="","",VLOOKUP(C183,produkten!$A$1:$C$206,3,FALSE))</f>
        <v/>
      </c>
      <c r="B183" s="46" t="str">
        <f>IF('bestelbon alg.'!J97="","",IF('bestelbon alg.'!J97="OP-FINI","",IF('bestelbon alg.'!J97=0,"",'bestelbon alg.'!J97)))</f>
        <v/>
      </c>
      <c r="C183" s="38" t="str">
        <f>IF(B183="","",produkten!A180)</f>
        <v/>
      </c>
      <c r="D183" s="38" t="str">
        <f>IF(B183="","",produkten!B180)</f>
        <v/>
      </c>
      <c r="E183" t="str">
        <f>'bestelbon alg.'!F97</f>
        <v>Munt - Menthe 24 cm</v>
      </c>
      <c r="I183" t="str">
        <f t="shared" si="7"/>
        <v>FOUT</v>
      </c>
    </row>
    <row r="184" spans="1:9" x14ac:dyDescent="0.25">
      <c r="A184" t="str">
        <f>IF(B184="","",VLOOKUP(C184,produkten!$A$1:$C$206,3,FALSE))</f>
        <v/>
      </c>
      <c r="B184" s="46" t="str">
        <f>IF('bestelbon alg.'!J98="","",IF('bestelbon alg.'!J98="OP-FINI","",IF('bestelbon alg.'!J98=0,"",'bestelbon alg.'!J98)))</f>
        <v/>
      </c>
      <c r="C184" s="38" t="str">
        <f>IF(B184="","",produkten!A181)</f>
        <v/>
      </c>
      <c r="D184" s="38" t="str">
        <f>IF(B184="","",produkten!B181)</f>
        <v/>
      </c>
      <c r="E184" t="str">
        <f>'bestelbon alg.'!F98</f>
        <v>Rozemarijn - Romarin 24 cm</v>
      </c>
      <c r="I184" t="str">
        <f t="shared" si="7"/>
        <v>FOUT</v>
      </c>
    </row>
    <row r="185" spans="1:9" x14ac:dyDescent="0.25">
      <c r="A185" t="str">
        <f>IF(B185="","",VLOOKUP(C185,produkten!$A$1:$C$206,3,FALSE))</f>
        <v/>
      </c>
      <c r="B185" s="46" t="str">
        <f>IF('bestelbon alg.'!J99="","",IF('bestelbon alg.'!J99="OP-FINI","",IF('bestelbon alg.'!J99=0,"",'bestelbon alg.'!J99)))</f>
        <v/>
      </c>
      <c r="C185" s="38" t="str">
        <f>IF(B185="","",produkten!A182)</f>
        <v/>
      </c>
      <c r="D185" s="38" t="str">
        <f>IF(B185="","",produkten!B182)</f>
        <v/>
      </c>
      <c r="E185" t="str">
        <f>'bestelbon alg.'!F99</f>
        <v>Tijm - Thym 24 cm</v>
      </c>
      <c r="I185" t="str">
        <f t="shared" si="7"/>
        <v>FOUT</v>
      </c>
    </row>
    <row r="186" spans="1:9" x14ac:dyDescent="0.25">
      <c r="A186" t="str">
        <f>IF(B186="","",VLOOKUP(C186,produkten!$A$1:$C$206,3,FALSE))</f>
        <v/>
      </c>
      <c r="B186" s="46" t="str">
        <f>IF('bestelbon alg.'!J100="","",IF('bestelbon alg.'!J100="OP-FINI","",IF('bestelbon alg.'!J100=0,"",'bestelbon alg.'!J100)))</f>
        <v/>
      </c>
      <c r="C186" s="38" t="str">
        <f>IF(B186="","",produkten!A183)</f>
        <v/>
      </c>
      <c r="D186" s="38" t="str">
        <f>IF(B186="","",produkten!B183)</f>
        <v/>
      </c>
      <c r="E186" t="str">
        <f>'bestelbon alg.'!F100</f>
        <v>BBQ mix 24 cm</v>
      </c>
      <c r="I186" t="str">
        <f t="shared" si="7"/>
        <v>FOUT</v>
      </c>
    </row>
    <row r="187" spans="1:9" x14ac:dyDescent="0.25">
      <c r="A187" t="str">
        <f>IF(B187="","",VLOOKUP(C187,produkten!$A$1:$C$206,3,FALSE))</f>
        <v/>
      </c>
      <c r="B187" s="46" t="str">
        <f>IF('bestelbon alg.'!J101="","",IF('bestelbon alg.'!J101="OP-FINI","",IF('bestelbon alg.'!J101=0,"",'bestelbon alg.'!J101)))</f>
        <v/>
      </c>
      <c r="C187" s="38" t="str">
        <f>IF(B187="","",produkten!A184)</f>
        <v/>
      </c>
      <c r="D187" s="38" t="str">
        <f>IF(B187="","",produkten!B184)</f>
        <v/>
      </c>
      <c r="E187" t="str">
        <f>'bestelbon alg.'!F101</f>
        <v>Provence mix 24 cm</v>
      </c>
      <c r="I187" t="str">
        <f t="shared" si="7"/>
        <v>FOUT</v>
      </c>
    </row>
    <row r="188" spans="1:9" x14ac:dyDescent="0.25">
      <c r="A188" t="str">
        <f>IF(B188="","",VLOOKUP(C188,produkten!$A$1:$C$206,3,FALSE))</f>
        <v/>
      </c>
      <c r="B188" s="46" t="str">
        <f>IF('bestelbon alg.'!J102="","",IF('bestelbon alg.'!J102="OP-FINI","",IF('bestelbon alg.'!J102=0,"",'bestelbon alg.'!J102)))</f>
        <v/>
      </c>
      <c r="C188" s="38" t="str">
        <f>IF(B188="","",produkten!A185)</f>
        <v/>
      </c>
      <c r="D188" s="38" t="str">
        <f>IF(B188="","",produkten!B185)</f>
        <v/>
      </c>
      <c r="E188" t="str">
        <f>'bestelbon alg.'!F102</f>
        <v>Pizza-pasta mix 24cm</v>
      </c>
      <c r="I188" t="str">
        <f t="shared" si="7"/>
        <v>FOUT</v>
      </c>
    </row>
    <row r="189" spans="1:9" x14ac:dyDescent="0.25">
      <c r="A189" t="str">
        <f>IF(B189="","",VLOOKUP(C189,produkten!$A$1:$C$206,3,FALSE))</f>
        <v/>
      </c>
      <c r="B189" s="46" t="str">
        <f>IF('bestelbon alg.'!J104="","",IF('bestelbon alg.'!J104="OP-FINI","",IF('bestelbon alg.'!J104=0,"",'bestelbon alg.'!J104)))</f>
        <v/>
      </c>
      <c r="C189" s="38" t="str">
        <f>IF(B189="","",produkten!A186)</f>
        <v/>
      </c>
      <c r="D189" s="38" t="str">
        <f>IF(B189="","",produkten!B186)</f>
        <v/>
      </c>
      <c r="E189" t="str">
        <f>'bestelbon alg.'!F104</f>
        <v>Hangpot doordrager - Suspension remontant</v>
      </c>
      <c r="I189" t="str">
        <f t="shared" si="7"/>
        <v>FOUT</v>
      </c>
    </row>
    <row r="190" spans="1:9" x14ac:dyDescent="0.25">
      <c r="A190" t="str">
        <f>IF(B190="","",VLOOKUP(C190,produkten!$A$1:$C$206,3,FALSE))</f>
        <v/>
      </c>
      <c r="B190" s="46" t="str">
        <f>IF('bestelbon alg.'!J105="","",IF('bestelbon alg.'!J105="OP-FINI","",IF('bestelbon alg.'!J105=0,"",'bestelbon alg.'!J105)))</f>
        <v/>
      </c>
      <c r="C190" s="38" t="str">
        <f>IF(B190="","",produkten!A187)</f>
        <v/>
      </c>
      <c r="D190" s="38" t="str">
        <f>IF(B190="","",produkten!B187)</f>
        <v/>
      </c>
      <c r="E190" t="str">
        <f>'bestelbon alg.'!F105</f>
        <v>Hangpot Patio Pink - Suspension Patio pink</v>
      </c>
      <c r="I190" t="str">
        <f t="shared" si="7"/>
        <v>FOUT</v>
      </c>
    </row>
    <row r="191" spans="1:9" x14ac:dyDescent="0.25">
      <c r="A191" t="str">
        <f>IF(B191="","",VLOOKUP(C191,produkten!$A$1:$C$206,3,FALSE))</f>
        <v/>
      </c>
      <c r="B191" s="46" t="str">
        <f>IF('bestelbon alg.'!J107="","",IF('bestelbon alg.'!J107="OP-FINI","",IF('bestelbon alg.'!J107=0,"",'bestelbon alg.'!J107)))</f>
        <v/>
      </c>
      <c r="C191" s="38" t="str">
        <f>IF(B191="","",produkten!A188)</f>
        <v/>
      </c>
      <c r="D191" s="38" t="str">
        <f>IF(B191="","",produkten!B188)</f>
        <v/>
      </c>
      <c r="E191" t="str">
        <f>'bestelbon alg.'!F107</f>
        <v>Ostara lente - printemps</v>
      </c>
      <c r="I191" t="str">
        <f t="shared" si="7"/>
        <v>FOUT</v>
      </c>
    </row>
    <row r="192" spans="1:9" x14ac:dyDescent="0.25">
      <c r="A192" t="str">
        <f>IF(B192="","",VLOOKUP(C192,produkten!$A$1:$C$206,3,FALSE))</f>
        <v/>
      </c>
      <c r="B192" s="46" t="str">
        <f>IF('bestelbon alg.'!J108="","",IF('bestelbon alg.'!J108="OP-FINI","",IF('bestelbon alg.'!J108=0,"",'bestelbon alg.'!J108)))</f>
        <v/>
      </c>
      <c r="C192" s="38" t="str">
        <f>IF(B192="","",produkten!A189)</f>
        <v/>
      </c>
      <c r="D192" s="38" t="str">
        <f>IF(B192="","",produkten!B189)</f>
        <v/>
      </c>
      <c r="E192" t="str">
        <f>'bestelbon alg.'!F108</f>
        <v>Mara de bois lente - printemps</v>
      </c>
      <c r="I192" t="str">
        <f t="shared" si="7"/>
        <v>FOUT</v>
      </c>
    </row>
    <row r="193" spans="1:9" x14ac:dyDescent="0.25">
      <c r="A193" t="str">
        <f>IF(B193="","",VLOOKUP(C193,produkten!$A$1:$C$206,3,FALSE))</f>
        <v/>
      </c>
      <c r="B193" s="46" t="str">
        <f>IF('bestelbon alg.'!J109="","",IF('bestelbon alg.'!J109="OP-FINI","",IF('bestelbon alg.'!J109=0,"",'bestelbon alg.'!J109)))</f>
        <v/>
      </c>
      <c r="C193" s="38" t="str">
        <f>IF(B193="","",produkten!A190)</f>
        <v/>
      </c>
      <c r="D193" s="38" t="str">
        <f>IF(B193="","",produkten!B190)</f>
        <v/>
      </c>
      <c r="E193" t="str">
        <f>'bestelbon alg.'!F109</f>
        <v>Darselect lente - printemps</v>
      </c>
      <c r="I193" t="str">
        <f t="shared" si="7"/>
        <v>FOUT</v>
      </c>
    </row>
    <row r="194" spans="1:9" x14ac:dyDescent="0.25">
      <c r="A194" t="str">
        <f>IF(B194="","",VLOOKUP(C194,produkten!$A$1:$C$206,3,FALSE))</f>
        <v/>
      </c>
      <c r="B194" s="46" t="str">
        <f>IF('bestelbon alg.'!J110="","",IF('bestelbon alg.'!J110="OP-FINI","",IF('bestelbon alg.'!J110=0,"",'bestelbon alg.'!J110)))</f>
        <v/>
      </c>
      <c r="C194" s="38" t="str">
        <f>IF(B194="","",produkten!A191)</f>
        <v/>
      </c>
      <c r="D194" s="38" t="str">
        <f>IF(B194="","",produkten!B191)</f>
        <v/>
      </c>
      <c r="E194" t="str">
        <f>'bestelbon alg.'!F110</f>
        <v>Elsanta lente - printemps</v>
      </c>
      <c r="I194" t="str">
        <f t="shared" si="7"/>
        <v>FOUT</v>
      </c>
    </row>
    <row r="195" spans="1:9" x14ac:dyDescent="0.25">
      <c r="A195" t="str">
        <f>IF(B195="","",VLOOKUP(C195,produkten!$A$1:$C$206,3,FALSE))</f>
        <v/>
      </c>
      <c r="B195" s="46" t="str">
        <f>IF('bestelbon alg.'!J111="","",IF('bestelbon alg.'!J111="OP-FINI","",IF('bestelbon alg.'!J111=0,"",'bestelbon alg.'!J111)))</f>
        <v/>
      </c>
      <c r="C195" s="38" t="str">
        <f>IF(B195="","",produkten!A192)</f>
        <v/>
      </c>
      <c r="D195" s="38" t="str">
        <f>IF(B195="","",produkten!B192)</f>
        <v/>
      </c>
      <c r="E195" t="str">
        <f>'bestelbon alg.'!F111</f>
        <v>Gariguette lente - printemps</v>
      </c>
      <c r="I195" t="str">
        <f t="shared" si="7"/>
        <v>FOUT</v>
      </c>
    </row>
    <row r="196" spans="1:9" x14ac:dyDescent="0.25">
      <c r="A196" t="str">
        <f>IF(B196="","",VLOOKUP(C196,produkten!$A$1:$C$206,3,FALSE))</f>
        <v/>
      </c>
      <c r="B196" s="46" t="str">
        <f>IF('bestelbon alg.'!J112="","",IF('bestelbon alg.'!J112="OP-FINI","",IF('bestelbon alg.'!J112=0,"",'bestelbon alg.'!J112)))</f>
        <v/>
      </c>
      <c r="C196" s="38" t="str">
        <f>IF(B196="","",produkten!A193)</f>
        <v/>
      </c>
      <c r="D196" s="38" t="str">
        <f>IF(B196="","",produkten!B193)</f>
        <v/>
      </c>
      <c r="E196" t="str">
        <f>'bestelbon alg.'!F112</f>
        <v>Korona lente - printemps</v>
      </c>
      <c r="I196" t="str">
        <f t="shared" si="7"/>
        <v>FOUT</v>
      </c>
    </row>
    <row r="197" spans="1:9" x14ac:dyDescent="0.25">
      <c r="A197" t="str">
        <f>IF(B197="","",VLOOKUP(C197,produkten!$A$1:$C$206,3,FALSE))</f>
        <v/>
      </c>
      <c r="B197" s="46" t="str">
        <f>IF('bestelbon alg.'!J113="","",IF('bestelbon alg.'!J113="OP-FINI","",IF('bestelbon alg.'!J113=0,"",'bestelbon alg.'!J113)))</f>
        <v/>
      </c>
      <c r="C197" s="38" t="str">
        <f>IF(B197="","",produkten!A194)</f>
        <v/>
      </c>
      <c r="D197" s="38" t="str">
        <f>IF(B197="","",produkten!B194)</f>
        <v/>
      </c>
      <c r="E197" t="str">
        <f>'bestelbon alg.'!F113</f>
        <v>Lambada lente - printemps</v>
      </c>
      <c r="I197" t="str">
        <f t="shared" si="7"/>
        <v>FOUT</v>
      </c>
    </row>
    <row r="198" spans="1:9" x14ac:dyDescent="0.25">
      <c r="A198" t="str">
        <f>IF(B198="","",VLOOKUP(C198,produkten!$A$1:$C$206,3,FALSE))</f>
        <v/>
      </c>
      <c r="B198" s="46" t="str">
        <f>IF('bestelbon alg.'!J114="","",IF('bestelbon alg.'!J114="OP-FINI","",IF('bestelbon alg.'!J114=0,"",'bestelbon alg.'!J114)))</f>
        <v/>
      </c>
      <c r="C198" s="38" t="str">
        <f>IF(B198="","",produkten!A195)</f>
        <v/>
      </c>
      <c r="D198" s="38" t="str">
        <f>IF(B198="","",produkten!B195)</f>
        <v/>
      </c>
      <c r="E198" t="str">
        <f>'bestelbon alg.'!F114</f>
        <v>Senga Sengana lente - printemps</v>
      </c>
      <c r="I198" t="str">
        <f t="shared" si="7"/>
        <v>FOUT</v>
      </c>
    </row>
    <row r="199" spans="1:9" x14ac:dyDescent="0.25">
      <c r="A199" t="str">
        <f>IF(B199="","",VLOOKUP(C199,produkten!$A$1:$C$206,3,FALSE))</f>
        <v/>
      </c>
      <c r="B199" s="46" t="str">
        <f>IF('bestelbon alg.'!J116="","",IF('bestelbon alg.'!J116="OP-FINI","",IF('bestelbon alg.'!J116=0,"",'bestelbon alg.'!J116)))</f>
        <v/>
      </c>
      <c r="C199" s="38" t="str">
        <f>IF(B199="","",produkten!A196)</f>
        <v/>
      </c>
      <c r="D199" s="38" t="str">
        <f>IF(B199="","",produkten!B196)</f>
        <v/>
      </c>
      <c r="E199" t="str">
        <f>'bestelbon alg.'!F116</f>
        <v>Ostara zomer - été</v>
      </c>
      <c r="I199" t="str">
        <f t="shared" si="7"/>
        <v>FOUT</v>
      </c>
    </row>
    <row r="200" spans="1:9" x14ac:dyDescent="0.25">
      <c r="A200" t="str">
        <f>IF(B200="","",VLOOKUP(C200,produkten!$A$1:$C$206,3,FALSE))</f>
        <v/>
      </c>
      <c r="B200" s="46" t="str">
        <f>IF('bestelbon alg.'!J117="","",IF('bestelbon alg.'!J117="OP-FINI","",IF('bestelbon alg.'!J117=0,"",'bestelbon alg.'!J117)))</f>
        <v/>
      </c>
      <c r="C200" s="38" t="str">
        <f>IF(B200="","",produkten!A197)</f>
        <v/>
      </c>
      <c r="D200" s="38" t="str">
        <f>IF(B200="","",produkten!B197)</f>
        <v/>
      </c>
      <c r="E200" t="str">
        <f>'bestelbon alg.'!F117</f>
        <v>Darselect zomer - été</v>
      </c>
      <c r="I200" t="str">
        <f t="shared" si="7"/>
        <v>FOUT</v>
      </c>
    </row>
    <row r="201" spans="1:9" x14ac:dyDescent="0.25">
      <c r="A201" t="str">
        <f>IF(B201="","",VLOOKUP(C201,produkten!$A$1:$C$206,3,FALSE))</f>
        <v/>
      </c>
      <c r="B201" s="46" t="str">
        <f>IF('bestelbon alg.'!J118="","",IF('bestelbon alg.'!J118="OP-FINI","",IF('bestelbon alg.'!J118=0,"",'bestelbon alg.'!J118)))</f>
        <v/>
      </c>
      <c r="C201" s="38" t="str">
        <f>IF(B201="","",produkten!A198)</f>
        <v/>
      </c>
      <c r="D201" s="38" t="str">
        <f>IF(B201="","",produkten!B198)</f>
        <v/>
      </c>
      <c r="E201" t="str">
        <f>'bestelbon alg.'!F118</f>
        <v>Elsanta zomer - été</v>
      </c>
      <c r="I201" t="str">
        <f t="shared" si="7"/>
        <v>FOUT</v>
      </c>
    </row>
    <row r="202" spans="1:9" x14ac:dyDescent="0.25">
      <c r="A202" t="str">
        <f>IF(B202="","",VLOOKUP(C202,produkten!$A$1:$C$206,3,FALSE))</f>
        <v/>
      </c>
      <c r="B202" s="46" t="str">
        <f>IF('bestelbon alg.'!J119="","",IF('bestelbon alg.'!J119="OP-FINI","",IF('bestelbon alg.'!J119=0,"",'bestelbon alg.'!J119)))</f>
        <v/>
      </c>
      <c r="C202" s="38" t="str">
        <f>IF(B202="","",produkten!A199)</f>
        <v/>
      </c>
      <c r="D202" s="38" t="str">
        <f>IF(B202="","",produkten!B199)</f>
        <v/>
      </c>
      <c r="E202" t="str">
        <f>'bestelbon alg.'!F119</f>
        <v>Gariguette zomer - été</v>
      </c>
      <c r="F202" t="str">
        <f>TEXT(E202,0)</f>
        <v>Gariguette zomer - été</v>
      </c>
      <c r="I202" t="str">
        <f t="shared" si="7"/>
        <v>FOUT</v>
      </c>
    </row>
    <row r="203" spans="1:9" x14ac:dyDescent="0.25">
      <c r="A203" t="str">
        <f>IF(B203="","",VLOOKUP(C203,produkten!$A$1:$C$206,3,FALSE))</f>
        <v/>
      </c>
      <c r="B203" s="46" t="str">
        <f>IF('bestelbon alg.'!J120="","",IF('bestelbon alg.'!J120="OP-FINI","",IF('bestelbon alg.'!J120=0,"",'bestelbon alg.'!J120)))</f>
        <v/>
      </c>
      <c r="C203" s="38" t="str">
        <f>IF(B203="","",produkten!A200)</f>
        <v/>
      </c>
      <c r="D203" s="38" t="str">
        <f>IF(B203="","",produkten!B200)</f>
        <v/>
      </c>
      <c r="E203" t="str">
        <f>'bestelbon alg.'!F120</f>
        <v>Vima Xima zomer - été</v>
      </c>
      <c r="I203" t="str">
        <f t="shared" si="7"/>
        <v>FOUT</v>
      </c>
    </row>
    <row r="204" spans="1:9" x14ac:dyDescent="0.25">
      <c r="A204" t="str">
        <f>IF(B204="","",VLOOKUP(C204,produkten!$A$1:$C$206,3,FALSE))</f>
        <v/>
      </c>
      <c r="B204" s="46" t="str">
        <f>IF('bestelbon alg.'!J122="","",IF('bestelbon alg.'!J122="OP-FINI","",IF('bestelbon alg.'!J122=0,"",'bestelbon alg.'!J122)))</f>
        <v/>
      </c>
      <c r="C204" s="38" t="str">
        <f>IF(B204="","",produkten!A201)</f>
        <v/>
      </c>
      <c r="D204" s="38" t="str">
        <f>IF(B204="","",produkten!B201)</f>
        <v/>
      </c>
      <c r="E204" t="str">
        <f>'bestelbon alg.'!F122</f>
        <v xml:space="preserve">Ostara 13 cm </v>
      </c>
      <c r="I204" t="str">
        <f t="shared" ref="I204:I210" si="8">IF(E204=C204,"ok","FOUT")</f>
        <v>FOUT</v>
      </c>
    </row>
    <row r="205" spans="1:9" x14ac:dyDescent="0.25">
      <c r="A205" t="str">
        <f>IF(B205="","",VLOOKUP(C205,produkten!$A$1:$C$206,3,FALSE))</f>
        <v/>
      </c>
      <c r="B205" s="46" t="str">
        <f>IF('bestelbon alg.'!J123="","",IF('bestelbon alg.'!J123="OP-FINI","",IF('bestelbon alg.'!J123=0,"",'bestelbon alg.'!J123)))</f>
        <v/>
      </c>
      <c r="C205" s="38" t="str">
        <f>IF(B205="","",produkten!A202)</f>
        <v/>
      </c>
      <c r="D205" s="38" t="str">
        <f>IF(B205="","",produkten!B202)</f>
        <v/>
      </c>
      <c r="E205" t="str">
        <f>'bestelbon alg.'!F123</f>
        <v xml:space="preserve">Elsanta 13 cm </v>
      </c>
      <c r="I205" t="str">
        <f t="shared" si="8"/>
        <v>FOUT</v>
      </c>
    </row>
    <row r="206" spans="1:9" x14ac:dyDescent="0.25">
      <c r="A206" t="str">
        <f>IF(B206="","",VLOOKUP(C206,produkten!$A$1:$C$206,3,FALSE))</f>
        <v/>
      </c>
      <c r="B206" s="46" t="str">
        <f>IF('bestelbon alg.'!J124="","",IF('bestelbon alg.'!J124="OP-FINI","",IF('bestelbon alg.'!J124=0,"",'bestelbon alg.'!J124)))</f>
        <v/>
      </c>
      <c r="C206" s="38" t="str">
        <f>IF(B206="","",produkten!A203)</f>
        <v/>
      </c>
      <c r="D206" s="38" t="str">
        <f>IF(B206="","",produkten!B203)</f>
        <v/>
      </c>
      <c r="E206" t="str">
        <f>'bestelbon alg.'!F124</f>
        <v>Bosaardbei - Fraisier des bois 13 cm</v>
      </c>
      <c r="I206" t="str">
        <f t="shared" si="8"/>
        <v>FOUT</v>
      </c>
    </row>
    <row r="207" spans="1:9" x14ac:dyDescent="0.25">
      <c r="A207" t="str">
        <f>IF(B207="","",VLOOKUP(C207,produkten!$A$1:$C$206,3,FALSE))</f>
        <v/>
      </c>
      <c r="B207" s="46" t="str">
        <f>IF('bestelbon alg.'!J125="","",IF('bestelbon alg.'!J125="OP-FINI","",IF('bestelbon alg.'!J125=0,"",'bestelbon alg.'!J125)))</f>
        <v/>
      </c>
      <c r="C207" s="38" t="str">
        <f>IF(B207="","",produkten!A204)</f>
        <v/>
      </c>
      <c r="D207" s="38" t="str">
        <f>IF(B207="","",produkten!B204)</f>
        <v/>
      </c>
      <c r="E207" t="str">
        <f>'bestelbon alg.'!F125</f>
        <v>Patio Pink 13 cm</v>
      </c>
      <c r="I207" t="str">
        <f t="shared" si="8"/>
        <v>FOUT</v>
      </c>
    </row>
    <row r="208" spans="1:9" x14ac:dyDescent="0.25">
      <c r="A208" t="str">
        <f>IF(B208="","",VLOOKUP(C208,produkten!$A$1:$C$206,3,FALSE))</f>
        <v/>
      </c>
      <c r="B208" s="46" t="str">
        <f>IF('bestelbon alg.'!J126="","",IF('bestelbon alg.'!J126="OP-FINI","",IF('bestelbon alg.'!J126=0,"",'bestelbon alg.'!J126)))</f>
        <v/>
      </c>
      <c r="C208" s="38" t="str">
        <f>IF(B208="","",produkten!A205)</f>
        <v/>
      </c>
      <c r="D208" s="38" t="str">
        <f>IF(B208="","",produkten!B205)</f>
        <v/>
      </c>
      <c r="E208" t="str">
        <f>'bestelbon alg.'!F126</f>
        <v xml:space="preserve">Framboo 13 cm </v>
      </c>
      <c r="I208" t="str">
        <f t="shared" si="8"/>
        <v>FOUT</v>
      </c>
    </row>
    <row r="209" spans="1:9" x14ac:dyDescent="0.25">
      <c r="A209" t="str">
        <f>IF(B209="","",VLOOKUP(C209,produkten!$A$1:$C$206,3,FALSE))</f>
        <v/>
      </c>
      <c r="B209" s="46" t="str">
        <f>IF('bestelbon alg.'!J127="","",IF('bestelbon alg.'!J127="OP-FINI","",IF('bestelbon alg.'!J127=0,"",'bestelbon alg.'!J127)))</f>
        <v/>
      </c>
      <c r="C209" s="38" t="str">
        <f>IF(B209="","",produkten!A206)</f>
        <v/>
      </c>
      <c r="D209" s="38" t="str">
        <f>IF(B209="","",produkten!B206)</f>
        <v/>
      </c>
      <c r="E209" t="str">
        <f>'bestelbon alg.'!F127</f>
        <v>Snow white 13cm</v>
      </c>
      <c r="I209" t="str">
        <f t="shared" ref="I209" si="9">IF(E209=C209,"ok","FOUT")</f>
        <v>FOUT</v>
      </c>
    </row>
    <row r="210" spans="1:9" x14ac:dyDescent="0.25">
      <c r="A210" t="str">
        <f>IF(B210="","",VLOOKUP(C210,produkten!$A$1:$C$207,3,FALSE))</f>
        <v/>
      </c>
      <c r="B210" s="46" t="str">
        <f>IF('bestelbon alg.'!J129="","",IF('bestelbon alg.'!J129="OP-FINI","",IF('bestelbon alg.'!J129=0,"",'bestelbon alg.'!J129)))</f>
        <v/>
      </c>
      <c r="C210" s="38" t="str">
        <f>IF(B210="","",produkten!A207)</f>
        <v/>
      </c>
      <c r="D210" s="38" t="str">
        <f>IF(B210="","",produkten!B207)</f>
        <v/>
      </c>
      <c r="E210" t="str">
        <f>'bestelbon alg.'!F129</f>
        <v>Doordrager - remontant   nieuw/nouveau</v>
      </c>
      <c r="I210" t="str">
        <f t="shared" si="8"/>
        <v>FOUT</v>
      </c>
    </row>
    <row r="211" spans="1:9" x14ac:dyDescent="0.25">
      <c r="B211" s="46"/>
      <c r="C211" s="38"/>
      <c r="D211" s="38"/>
    </row>
    <row r="212" spans="1:9" x14ac:dyDescent="0.25">
      <c r="B212" s="46"/>
      <c r="C212" s="38"/>
      <c r="D212" s="38"/>
    </row>
    <row r="213" spans="1:9" x14ac:dyDescent="0.25">
      <c r="B213" s="46"/>
      <c r="C213" s="38"/>
      <c r="D213" s="38"/>
    </row>
    <row r="214" spans="1:9" x14ac:dyDescent="0.25">
      <c r="B214" s="46"/>
      <c r="C214" s="38"/>
      <c r="D214" s="38"/>
    </row>
    <row r="215" spans="1:9" x14ac:dyDescent="0.25">
      <c r="B215" s="46"/>
      <c r="C215" s="38"/>
      <c r="D215" s="38"/>
    </row>
    <row r="216" spans="1:9" x14ac:dyDescent="0.25">
      <c r="B216" s="46"/>
      <c r="C216" s="38"/>
      <c r="D216" s="38"/>
    </row>
    <row r="217" spans="1:9" x14ac:dyDescent="0.25">
      <c r="B217" s="46"/>
      <c r="C217" s="38"/>
      <c r="D217" s="38"/>
    </row>
    <row r="218" spans="1:9" x14ac:dyDescent="0.25">
      <c r="B218" s="46"/>
      <c r="C218" s="38"/>
      <c r="D218" s="38"/>
    </row>
    <row r="219" spans="1:9" x14ac:dyDescent="0.25">
      <c r="B219" s="46"/>
      <c r="C219" s="38"/>
      <c r="D219" s="38"/>
    </row>
    <row r="220" spans="1:9" x14ac:dyDescent="0.25">
      <c r="B220" s="46"/>
      <c r="C220" s="38"/>
      <c r="D220" s="38"/>
    </row>
    <row r="221" spans="1:9" x14ac:dyDescent="0.25">
      <c r="B221" s="46"/>
      <c r="C221" s="38"/>
      <c r="D221" s="38"/>
    </row>
    <row r="222" spans="1:9" x14ac:dyDescent="0.25">
      <c r="B222" s="46"/>
      <c r="C222" s="38"/>
      <c r="D222" s="38"/>
    </row>
    <row r="223" spans="1:9" x14ac:dyDescent="0.25">
      <c r="B223" s="46"/>
      <c r="C223" s="38"/>
      <c r="D223" s="38"/>
    </row>
    <row r="224" spans="1:9" x14ac:dyDescent="0.25">
      <c r="B224" s="46"/>
      <c r="C224" s="38"/>
      <c r="D224" s="38"/>
    </row>
    <row r="225" spans="1:9" x14ac:dyDescent="0.25">
      <c r="B225" s="46"/>
      <c r="C225" s="38"/>
      <c r="D225" s="38"/>
    </row>
    <row r="226" spans="1:9" x14ac:dyDescent="0.25">
      <c r="B226" s="46"/>
      <c r="C226" s="38"/>
      <c r="D226" s="38"/>
    </row>
    <row r="227" spans="1:9" x14ac:dyDescent="0.25">
      <c r="B227" s="46"/>
      <c r="C227" s="38"/>
      <c r="D227" s="38"/>
    </row>
    <row r="228" spans="1:9" x14ac:dyDescent="0.25">
      <c r="B228" s="46"/>
      <c r="C228" s="38"/>
      <c r="D228" s="38"/>
    </row>
    <row r="229" spans="1:9" x14ac:dyDescent="0.25">
      <c r="A229" s="146"/>
      <c r="B229" s="147">
        <f>SUM(B6:B228)</f>
        <v>0</v>
      </c>
      <c r="C229" s="148"/>
      <c r="D229" s="148"/>
      <c r="E229" s="146">
        <f>COUNTA(B6:B228)</f>
        <v>205</v>
      </c>
      <c r="F229" s="146"/>
      <c r="G229" s="146"/>
      <c r="H229" s="146"/>
      <c r="I229" s="146"/>
    </row>
    <row r="230" spans="1:9" x14ac:dyDescent="0.25">
      <c r="B230" s="46"/>
      <c r="C230" s="38"/>
      <c r="D230" s="38"/>
    </row>
    <row r="231" spans="1:9" x14ac:dyDescent="0.25">
      <c r="B231" s="46"/>
      <c r="C231" s="38"/>
      <c r="D231" s="38"/>
    </row>
    <row r="232" spans="1:9" x14ac:dyDescent="0.25">
      <c r="B232" s="46"/>
      <c r="C232" s="38"/>
      <c r="D232" s="38"/>
    </row>
    <row r="233" spans="1:9" x14ac:dyDescent="0.25">
      <c r="B233" s="46"/>
      <c r="C233" s="38"/>
      <c r="D233" s="38"/>
    </row>
    <row r="234" spans="1:9" x14ac:dyDescent="0.25">
      <c r="B234" s="46"/>
      <c r="C234" s="38"/>
      <c r="D234" s="38"/>
    </row>
    <row r="235" spans="1:9" x14ac:dyDescent="0.25">
      <c r="B235" s="46"/>
      <c r="C235" s="38"/>
      <c r="D235" s="38"/>
    </row>
    <row r="236" spans="1:9" x14ac:dyDescent="0.25">
      <c r="B236" s="46"/>
      <c r="C236" s="38"/>
      <c r="D236" s="38"/>
    </row>
    <row r="237" spans="1:9" x14ac:dyDescent="0.25">
      <c r="B237" s="46"/>
      <c r="C237" s="38"/>
      <c r="D237" s="38"/>
    </row>
    <row r="238" spans="1:9" x14ac:dyDescent="0.25">
      <c r="B238" s="46"/>
      <c r="C238" s="38"/>
      <c r="D238" s="38"/>
    </row>
    <row r="239" spans="1:9" x14ac:dyDescent="0.25">
      <c r="B239" s="46"/>
      <c r="C239" s="38"/>
      <c r="D239" s="38"/>
    </row>
    <row r="240" spans="1:9" x14ac:dyDescent="0.25">
      <c r="B240" s="46"/>
      <c r="C240" s="38"/>
      <c r="D240" s="38"/>
    </row>
    <row r="241" spans="2:4" x14ac:dyDescent="0.25">
      <c r="B241" s="46"/>
      <c r="C241" s="38"/>
      <c r="D241" s="38"/>
    </row>
    <row r="242" spans="2:4" x14ac:dyDescent="0.25">
      <c r="B242" s="46"/>
      <c r="C242" s="38"/>
      <c r="D242" s="38"/>
    </row>
    <row r="243" spans="2:4" x14ac:dyDescent="0.25">
      <c r="B243" s="46"/>
      <c r="C243" s="38"/>
      <c r="D243" s="38"/>
    </row>
    <row r="244" spans="2:4" x14ac:dyDescent="0.25">
      <c r="B244" s="46"/>
      <c r="C244" s="38"/>
      <c r="D244" s="38"/>
    </row>
    <row r="245" spans="2:4" x14ac:dyDescent="0.25">
      <c r="B245" s="46"/>
      <c r="C245" s="38"/>
      <c r="D245" s="38"/>
    </row>
    <row r="246" spans="2:4" x14ac:dyDescent="0.25">
      <c r="B246" s="46"/>
      <c r="C246" s="38"/>
      <c r="D246" s="38"/>
    </row>
    <row r="247" spans="2:4" x14ac:dyDescent="0.25">
      <c r="B247" s="46"/>
      <c r="C247" s="38"/>
      <c r="D247" s="38"/>
    </row>
    <row r="248" spans="2:4" x14ac:dyDescent="0.25">
      <c r="B248" s="46"/>
      <c r="C248" s="38"/>
      <c r="D248" s="38"/>
    </row>
    <row r="249" spans="2:4" x14ac:dyDescent="0.25">
      <c r="B249" s="46"/>
      <c r="C249" s="38"/>
      <c r="D249" s="38"/>
    </row>
    <row r="250" spans="2:4" x14ac:dyDescent="0.25">
      <c r="B250" s="46"/>
      <c r="C250" s="38"/>
      <c r="D250" s="38"/>
    </row>
    <row r="251" spans="2:4" x14ac:dyDescent="0.25">
      <c r="B251" s="46"/>
      <c r="C251" s="38"/>
      <c r="D251" s="38"/>
    </row>
    <row r="252" spans="2:4" x14ac:dyDescent="0.25">
      <c r="B252" s="46"/>
      <c r="C252" s="38"/>
      <c r="D252" s="38"/>
    </row>
    <row r="253" spans="2:4" x14ac:dyDescent="0.25">
      <c r="B253" s="46"/>
      <c r="C253" s="38"/>
      <c r="D253" s="38"/>
    </row>
    <row r="254" spans="2:4" x14ac:dyDescent="0.25">
      <c r="B254" s="46"/>
      <c r="C254" s="38"/>
      <c r="D254" s="38"/>
    </row>
    <row r="255" spans="2:4" x14ac:dyDescent="0.25">
      <c r="B255" s="46"/>
      <c r="C255" s="38"/>
      <c r="D255" s="38"/>
    </row>
    <row r="256" spans="2:4" x14ac:dyDescent="0.25">
      <c r="B256" s="46"/>
      <c r="C256" s="38"/>
      <c r="D256" s="38"/>
    </row>
    <row r="257" spans="2:4" x14ac:dyDescent="0.25">
      <c r="B257" s="46"/>
      <c r="C257" s="38"/>
      <c r="D257" s="38"/>
    </row>
    <row r="258" spans="2:4" x14ac:dyDescent="0.25">
      <c r="B258" s="46"/>
      <c r="C258" s="38"/>
      <c r="D258" s="38"/>
    </row>
    <row r="259" spans="2:4" x14ac:dyDescent="0.25">
      <c r="B259" s="46"/>
      <c r="C259" s="38"/>
      <c r="D259" s="38"/>
    </row>
    <row r="260" spans="2:4" x14ac:dyDescent="0.25">
      <c r="B260" s="46"/>
      <c r="C260" s="38"/>
      <c r="D260" s="38"/>
    </row>
    <row r="261" spans="2:4" x14ac:dyDescent="0.25">
      <c r="B261" s="46"/>
      <c r="C261" s="38"/>
      <c r="D261" s="38"/>
    </row>
    <row r="262" spans="2:4" x14ac:dyDescent="0.25">
      <c r="B262" s="46"/>
      <c r="C262" s="38"/>
      <c r="D262" s="38"/>
    </row>
    <row r="263" spans="2:4" x14ac:dyDescent="0.25">
      <c r="B263" s="46"/>
      <c r="C263" s="38"/>
      <c r="D263" s="38"/>
    </row>
    <row r="264" spans="2:4" x14ac:dyDescent="0.25">
      <c r="B264" s="46"/>
      <c r="C264" s="38"/>
      <c r="D264" s="38"/>
    </row>
    <row r="265" spans="2:4" x14ac:dyDescent="0.25">
      <c r="B265" s="46"/>
      <c r="C265" s="38"/>
      <c r="D265" s="38"/>
    </row>
    <row r="266" spans="2:4" x14ac:dyDescent="0.25">
      <c r="B266" s="46"/>
      <c r="C266" s="38"/>
      <c r="D266" s="38"/>
    </row>
    <row r="267" spans="2:4" x14ac:dyDescent="0.25">
      <c r="B267" s="46"/>
      <c r="C267" s="38"/>
      <c r="D267" s="38"/>
    </row>
    <row r="268" spans="2:4" x14ac:dyDescent="0.25">
      <c r="B268" s="46"/>
      <c r="C268" s="38"/>
      <c r="D268" s="38"/>
    </row>
    <row r="269" spans="2:4" x14ac:dyDescent="0.25">
      <c r="B269" s="46"/>
      <c r="C269" s="38"/>
      <c r="D269" s="38"/>
    </row>
    <row r="270" spans="2:4" x14ac:dyDescent="0.25">
      <c r="B270" s="46"/>
      <c r="C270" s="38"/>
      <c r="D270" s="38"/>
    </row>
    <row r="271" spans="2:4" x14ac:dyDescent="0.25">
      <c r="B271" s="46"/>
      <c r="C271" s="38"/>
      <c r="D271" s="38"/>
    </row>
    <row r="272" spans="2:4" x14ac:dyDescent="0.25">
      <c r="B272" s="46"/>
      <c r="C272" s="38"/>
      <c r="D272" s="38"/>
    </row>
    <row r="273" spans="2:4" x14ac:dyDescent="0.25">
      <c r="B273" s="46"/>
      <c r="C273" s="38"/>
      <c r="D273" s="38"/>
    </row>
    <row r="274" spans="2:4" x14ac:dyDescent="0.25">
      <c r="B274" s="46"/>
      <c r="C274" s="38"/>
      <c r="D274" s="38"/>
    </row>
    <row r="275" spans="2:4" x14ac:dyDescent="0.25">
      <c r="B275" s="46"/>
      <c r="C275" s="38"/>
      <c r="D275" s="38"/>
    </row>
    <row r="276" spans="2:4" x14ac:dyDescent="0.25">
      <c r="B276" s="46"/>
      <c r="C276" s="38"/>
      <c r="D276" s="38"/>
    </row>
    <row r="277" spans="2:4" x14ac:dyDescent="0.25">
      <c r="B277" s="46"/>
      <c r="C277" s="38"/>
      <c r="D277" s="38"/>
    </row>
    <row r="278" spans="2:4" x14ac:dyDescent="0.25">
      <c r="B278" s="46"/>
      <c r="C278" s="38"/>
      <c r="D278" s="38"/>
    </row>
    <row r="279" spans="2:4" x14ac:dyDescent="0.25">
      <c r="B279" s="46"/>
      <c r="C279" s="38"/>
      <c r="D279" s="38"/>
    </row>
    <row r="280" spans="2:4" x14ac:dyDescent="0.25">
      <c r="B280" s="46"/>
      <c r="C280" s="38"/>
      <c r="D280" s="38"/>
    </row>
    <row r="281" spans="2:4" x14ac:dyDescent="0.25">
      <c r="B281" s="46"/>
      <c r="C281" s="38"/>
      <c r="D281" s="38"/>
    </row>
    <row r="282" spans="2:4" x14ac:dyDescent="0.25">
      <c r="B282" s="46"/>
      <c r="C282" s="38"/>
      <c r="D282" s="38"/>
    </row>
    <row r="283" spans="2:4" x14ac:dyDescent="0.25">
      <c r="B283" s="46"/>
      <c r="C283" s="38"/>
      <c r="D283" s="38"/>
    </row>
    <row r="284" spans="2:4" x14ac:dyDescent="0.25">
      <c r="B284" s="46"/>
      <c r="C284" s="38"/>
      <c r="D284" s="38"/>
    </row>
    <row r="285" spans="2:4" x14ac:dyDescent="0.25">
      <c r="B285" s="46"/>
      <c r="C285" s="38"/>
      <c r="D285" s="38"/>
    </row>
    <row r="286" spans="2:4" x14ac:dyDescent="0.25">
      <c r="B286" s="46"/>
      <c r="C286" s="38"/>
      <c r="D286" s="38"/>
    </row>
    <row r="287" spans="2:4" x14ac:dyDescent="0.25">
      <c r="B287" s="46"/>
      <c r="C287" s="38"/>
      <c r="D287" s="38"/>
    </row>
    <row r="288" spans="2:4" x14ac:dyDescent="0.25">
      <c r="B288" s="46"/>
      <c r="C288" s="38"/>
      <c r="D288" s="38"/>
    </row>
    <row r="289" spans="2:4" x14ac:dyDescent="0.25">
      <c r="B289" s="46"/>
      <c r="C289" s="38"/>
      <c r="D289" s="38"/>
    </row>
    <row r="290" spans="2:4" x14ac:dyDescent="0.25">
      <c r="B290" s="46"/>
      <c r="C290" s="38"/>
      <c r="D290" s="38"/>
    </row>
    <row r="291" spans="2:4" x14ac:dyDescent="0.25">
      <c r="B291" s="46"/>
      <c r="C291" s="38"/>
      <c r="D291" s="38"/>
    </row>
    <row r="292" spans="2:4" x14ac:dyDescent="0.25">
      <c r="B292" s="46"/>
      <c r="C292" s="38"/>
      <c r="D292" s="38"/>
    </row>
    <row r="293" spans="2:4" x14ac:dyDescent="0.25">
      <c r="B293" s="46"/>
      <c r="C293" s="38"/>
      <c r="D293" s="38"/>
    </row>
    <row r="294" spans="2:4" x14ac:dyDescent="0.25">
      <c r="B294" s="46"/>
      <c r="C294" s="38"/>
      <c r="D294" s="38"/>
    </row>
    <row r="295" spans="2:4" x14ac:dyDescent="0.25">
      <c r="B295" s="46"/>
      <c r="C295" s="38"/>
      <c r="D295" s="38"/>
    </row>
    <row r="296" spans="2:4" x14ac:dyDescent="0.25">
      <c r="B296" s="46"/>
      <c r="C296" s="38"/>
      <c r="D296" s="38"/>
    </row>
    <row r="297" spans="2:4" x14ac:dyDescent="0.25">
      <c r="B297" s="46"/>
      <c r="C297" s="38"/>
      <c r="D297" s="38"/>
    </row>
    <row r="298" spans="2:4" x14ac:dyDescent="0.25">
      <c r="B298" s="46"/>
      <c r="C298" s="38"/>
      <c r="D298" s="38"/>
    </row>
    <row r="299" spans="2:4" x14ac:dyDescent="0.25">
      <c r="B299" s="46"/>
      <c r="C299" s="38"/>
      <c r="D299" s="38"/>
    </row>
    <row r="300" spans="2:4" x14ac:dyDescent="0.25">
      <c r="B300" s="46"/>
      <c r="C300" s="38"/>
      <c r="D300" s="38"/>
    </row>
    <row r="301" spans="2:4" x14ac:dyDescent="0.25">
      <c r="B301" s="46"/>
      <c r="C301" s="38"/>
      <c r="D301" s="38"/>
    </row>
    <row r="302" spans="2:4" x14ac:dyDescent="0.25">
      <c r="B302" s="46"/>
      <c r="C302" s="38"/>
      <c r="D302" s="38"/>
    </row>
    <row r="303" spans="2:4" x14ac:dyDescent="0.25">
      <c r="B303" s="46"/>
      <c r="C303" s="38"/>
      <c r="D303" s="38"/>
    </row>
    <row r="304" spans="2:4" x14ac:dyDescent="0.25">
      <c r="B304" s="46"/>
      <c r="C304" s="38"/>
      <c r="D304" s="38"/>
    </row>
    <row r="305" spans="2:4" x14ac:dyDescent="0.25">
      <c r="B305" s="46"/>
      <c r="C305" s="38"/>
      <c r="D305" s="38"/>
    </row>
    <row r="306" spans="2:4" x14ac:dyDescent="0.25">
      <c r="B306" s="46"/>
      <c r="C306" s="38"/>
      <c r="D306" s="38"/>
    </row>
    <row r="307" spans="2:4" x14ac:dyDescent="0.25">
      <c r="B307" s="46"/>
      <c r="C307" s="38"/>
      <c r="D307" s="38"/>
    </row>
    <row r="308" spans="2:4" x14ac:dyDescent="0.25">
      <c r="B308" s="46"/>
      <c r="C308" s="38"/>
      <c r="D308" s="38"/>
    </row>
    <row r="309" spans="2:4" x14ac:dyDescent="0.25">
      <c r="B309" s="46"/>
      <c r="C309" s="38"/>
      <c r="D309" s="38"/>
    </row>
    <row r="310" spans="2:4" x14ac:dyDescent="0.25">
      <c r="B310" s="46"/>
      <c r="C310" s="38"/>
      <c r="D310" s="38"/>
    </row>
    <row r="311" spans="2:4" x14ac:dyDescent="0.25">
      <c r="B311" s="46"/>
      <c r="C311" s="38"/>
      <c r="D311" s="38"/>
    </row>
    <row r="312" spans="2:4" x14ac:dyDescent="0.25">
      <c r="B312" s="46"/>
      <c r="C312" s="38"/>
      <c r="D312" s="38"/>
    </row>
    <row r="313" spans="2:4" x14ac:dyDescent="0.25">
      <c r="B313" s="46"/>
      <c r="C313" s="38"/>
      <c r="D313" s="38"/>
    </row>
    <row r="314" spans="2:4" x14ac:dyDescent="0.25">
      <c r="B314" s="46"/>
      <c r="C314" s="38"/>
      <c r="D314" s="38"/>
    </row>
    <row r="315" spans="2:4" x14ac:dyDescent="0.25">
      <c r="B315" s="46"/>
      <c r="C315" s="38"/>
      <c r="D315" s="38"/>
    </row>
    <row r="316" spans="2:4" x14ac:dyDescent="0.25">
      <c r="B316" s="46"/>
      <c r="C316" s="38"/>
      <c r="D316" s="38"/>
    </row>
    <row r="317" spans="2:4" x14ac:dyDescent="0.25">
      <c r="B317" s="46"/>
      <c r="C317" s="38"/>
      <c r="D317" s="38"/>
    </row>
    <row r="318" spans="2:4" x14ac:dyDescent="0.25">
      <c r="B318" s="46"/>
      <c r="C318" s="38"/>
      <c r="D318" s="38"/>
    </row>
    <row r="319" spans="2:4" x14ac:dyDescent="0.25">
      <c r="B319" s="46"/>
      <c r="C319" s="38"/>
      <c r="D319" s="38"/>
    </row>
    <row r="320" spans="2:4" x14ac:dyDescent="0.25">
      <c r="B320" s="46"/>
      <c r="C320" s="38"/>
      <c r="D320" s="38"/>
    </row>
    <row r="321" spans="2:4" x14ac:dyDescent="0.25">
      <c r="B321" s="46"/>
      <c r="C321" s="38"/>
      <c r="D321" s="38"/>
    </row>
    <row r="322" spans="2:4" x14ac:dyDescent="0.25">
      <c r="B322" s="46"/>
      <c r="C322" s="38"/>
      <c r="D322" s="38"/>
    </row>
    <row r="323" spans="2:4" x14ac:dyDescent="0.25">
      <c r="B323" s="46"/>
      <c r="C323" s="38"/>
      <c r="D323" s="38"/>
    </row>
    <row r="324" spans="2:4" x14ac:dyDescent="0.25">
      <c r="B324" s="46"/>
      <c r="C324" s="38"/>
      <c r="D324" s="38"/>
    </row>
    <row r="325" spans="2:4" x14ac:dyDescent="0.25">
      <c r="B325" s="46"/>
      <c r="C325" s="38"/>
      <c r="D325" s="38"/>
    </row>
    <row r="326" spans="2:4" x14ac:dyDescent="0.25">
      <c r="B326" s="46"/>
      <c r="C326" s="38"/>
      <c r="D326" s="38"/>
    </row>
    <row r="327" spans="2:4" x14ac:dyDescent="0.25">
      <c r="B327" s="46"/>
      <c r="C327" s="38"/>
      <c r="D327" s="38"/>
    </row>
    <row r="328" spans="2:4" x14ac:dyDescent="0.25">
      <c r="B328" s="46"/>
      <c r="C328" s="38"/>
      <c r="D328" s="38"/>
    </row>
    <row r="329" spans="2:4" x14ac:dyDescent="0.25">
      <c r="B329" s="46"/>
      <c r="C329" s="38"/>
      <c r="D329" s="38"/>
    </row>
    <row r="330" spans="2:4" x14ac:dyDescent="0.25">
      <c r="B330" s="46"/>
      <c r="C330" s="38"/>
      <c r="D330" s="38"/>
    </row>
    <row r="331" spans="2:4" x14ac:dyDescent="0.25">
      <c r="B331" s="46"/>
      <c r="C331" s="38"/>
      <c r="D331" s="38"/>
    </row>
    <row r="332" spans="2:4" x14ac:dyDescent="0.25">
      <c r="B332" s="46"/>
      <c r="C332" s="38"/>
      <c r="D332" s="38"/>
    </row>
    <row r="333" spans="2:4" x14ac:dyDescent="0.25">
      <c r="B333" s="46"/>
      <c r="C333" s="38"/>
      <c r="D333" s="38"/>
    </row>
    <row r="334" spans="2:4" x14ac:dyDescent="0.25">
      <c r="B334" s="46"/>
      <c r="C334" s="38"/>
      <c r="D334" s="38"/>
    </row>
    <row r="335" spans="2:4" x14ac:dyDescent="0.25">
      <c r="B335" s="46"/>
      <c r="C335" s="38"/>
      <c r="D335" s="38"/>
    </row>
    <row r="336" spans="2:4" x14ac:dyDescent="0.25">
      <c r="B336" s="46"/>
      <c r="C336" s="38"/>
      <c r="D336" s="38"/>
    </row>
    <row r="337" spans="2:4" x14ac:dyDescent="0.25">
      <c r="B337" s="46"/>
      <c r="C337" s="38"/>
      <c r="D337" s="38"/>
    </row>
    <row r="338" spans="2:4" x14ac:dyDescent="0.25">
      <c r="B338" s="46"/>
      <c r="C338" s="38"/>
      <c r="D338" s="38"/>
    </row>
    <row r="339" spans="2:4" x14ac:dyDescent="0.25">
      <c r="B339" s="46"/>
      <c r="C339" s="38"/>
      <c r="D339" s="38"/>
    </row>
    <row r="340" spans="2:4" x14ac:dyDescent="0.25">
      <c r="B340" s="46"/>
      <c r="C340" s="38"/>
      <c r="D340" s="38"/>
    </row>
    <row r="341" spans="2:4" x14ac:dyDescent="0.25">
      <c r="B341" s="46"/>
      <c r="C341" s="38"/>
      <c r="D341" s="38"/>
    </row>
    <row r="342" spans="2:4" x14ac:dyDescent="0.25">
      <c r="B342" s="46"/>
      <c r="C342" s="38"/>
      <c r="D342" s="38"/>
    </row>
    <row r="343" spans="2:4" x14ac:dyDescent="0.25">
      <c r="B343" s="46"/>
      <c r="C343" s="38"/>
      <c r="D343" s="38"/>
    </row>
    <row r="344" spans="2:4" x14ac:dyDescent="0.25">
      <c r="B344" s="46"/>
      <c r="C344" s="38"/>
      <c r="D344" s="38"/>
    </row>
    <row r="345" spans="2:4" x14ac:dyDescent="0.25">
      <c r="B345" s="46"/>
      <c r="C345" s="38"/>
      <c r="D345" s="38"/>
    </row>
    <row r="346" spans="2:4" x14ac:dyDescent="0.25">
      <c r="B346" s="46"/>
      <c r="C346" s="38"/>
      <c r="D346" s="38"/>
    </row>
    <row r="347" spans="2:4" x14ac:dyDescent="0.25">
      <c r="B347" s="46"/>
      <c r="C347" s="38"/>
      <c r="D347" s="38"/>
    </row>
    <row r="348" spans="2:4" x14ac:dyDescent="0.25">
      <c r="B348" s="46"/>
      <c r="C348" s="38"/>
      <c r="D348" s="38"/>
    </row>
    <row r="349" spans="2:4" x14ac:dyDescent="0.25">
      <c r="B349" s="46"/>
      <c r="C349" s="38"/>
      <c r="D349" s="38"/>
    </row>
    <row r="350" spans="2:4" x14ac:dyDescent="0.25">
      <c r="B350" s="46"/>
      <c r="C350" s="38"/>
      <c r="D350" s="38"/>
    </row>
    <row r="351" spans="2:4" x14ac:dyDescent="0.25">
      <c r="B351" s="46"/>
      <c r="C351" s="38"/>
      <c r="D351" s="38"/>
    </row>
    <row r="352" spans="2:4" x14ac:dyDescent="0.25">
      <c r="B352" s="46"/>
      <c r="C352" s="38"/>
      <c r="D352" s="38"/>
    </row>
    <row r="353" spans="2:4" x14ac:dyDescent="0.25">
      <c r="B353" s="46"/>
      <c r="C353" s="38"/>
      <c r="D353" s="38"/>
    </row>
    <row r="354" spans="2:4" x14ac:dyDescent="0.25">
      <c r="B354" s="46"/>
      <c r="C354" s="38"/>
      <c r="D354" s="38"/>
    </row>
    <row r="355" spans="2:4" x14ac:dyDescent="0.25">
      <c r="B355" s="46"/>
      <c r="C355" s="38"/>
      <c r="D355" s="38"/>
    </row>
    <row r="356" spans="2:4" x14ac:dyDescent="0.25">
      <c r="B356" s="46"/>
      <c r="C356" s="38"/>
      <c r="D356" s="38"/>
    </row>
    <row r="357" spans="2:4" x14ac:dyDescent="0.25">
      <c r="B357" s="46"/>
      <c r="C357" s="38"/>
      <c r="D357" s="38"/>
    </row>
    <row r="358" spans="2:4" x14ac:dyDescent="0.25">
      <c r="B358" s="46"/>
      <c r="C358" s="38"/>
      <c r="D358" s="38"/>
    </row>
    <row r="359" spans="2:4" x14ac:dyDescent="0.25">
      <c r="B359" s="46"/>
      <c r="C359" s="38"/>
      <c r="D359" s="38"/>
    </row>
    <row r="360" spans="2:4" x14ac:dyDescent="0.25">
      <c r="B360" s="46"/>
      <c r="C360" s="38"/>
      <c r="D360" s="38"/>
    </row>
    <row r="361" spans="2:4" x14ac:dyDescent="0.25">
      <c r="B361" s="46"/>
      <c r="C361" s="38"/>
      <c r="D361" s="38"/>
    </row>
    <row r="362" spans="2:4" x14ac:dyDescent="0.25">
      <c r="B362" s="46"/>
      <c r="C362" s="38"/>
      <c r="D362" s="38"/>
    </row>
    <row r="363" spans="2:4" x14ac:dyDescent="0.25">
      <c r="B363" s="46"/>
      <c r="C363" s="38"/>
      <c r="D363" s="38"/>
    </row>
    <row r="364" spans="2:4" x14ac:dyDescent="0.25">
      <c r="B364" s="46"/>
      <c r="C364" s="38"/>
      <c r="D364" s="38"/>
    </row>
    <row r="365" spans="2:4" x14ac:dyDescent="0.25">
      <c r="B365" s="46"/>
      <c r="C365" s="38"/>
      <c r="D365" s="38"/>
    </row>
    <row r="366" spans="2:4" x14ac:dyDescent="0.25">
      <c r="B366" s="46"/>
      <c r="C366" s="38"/>
      <c r="D366" s="38"/>
    </row>
    <row r="367" spans="2:4" x14ac:dyDescent="0.25">
      <c r="B367" s="46"/>
      <c r="C367" s="38"/>
      <c r="D367" s="38"/>
    </row>
    <row r="368" spans="2:4" x14ac:dyDescent="0.25">
      <c r="B368" s="46"/>
      <c r="C368" s="38"/>
      <c r="D368" s="38"/>
    </row>
    <row r="369" spans="2:4" x14ac:dyDescent="0.25">
      <c r="B369" s="46"/>
      <c r="C369" s="38"/>
      <c r="D369" s="38"/>
    </row>
    <row r="370" spans="2:4" x14ac:dyDescent="0.25">
      <c r="B370" s="46"/>
      <c r="C370" s="38"/>
      <c r="D370" s="38"/>
    </row>
    <row r="371" spans="2:4" x14ac:dyDescent="0.25">
      <c r="B371" s="46"/>
      <c r="C371" s="38"/>
      <c r="D371" s="38"/>
    </row>
    <row r="372" spans="2:4" x14ac:dyDescent="0.25">
      <c r="B372" s="46"/>
      <c r="C372" s="38"/>
      <c r="D372" s="38"/>
    </row>
    <row r="373" spans="2:4" x14ac:dyDescent="0.25">
      <c r="B373" s="46"/>
      <c r="C373" s="38"/>
      <c r="D373" s="38"/>
    </row>
    <row r="374" spans="2:4" x14ac:dyDescent="0.25">
      <c r="B374" s="46"/>
      <c r="C374" s="38"/>
      <c r="D374" s="38"/>
    </row>
    <row r="375" spans="2:4" x14ac:dyDescent="0.25">
      <c r="B375" s="46"/>
      <c r="C375" s="38"/>
      <c r="D375" s="38"/>
    </row>
    <row r="376" spans="2:4" x14ac:dyDescent="0.25">
      <c r="B376" s="46"/>
      <c r="C376" s="38"/>
      <c r="D376" s="38"/>
    </row>
    <row r="377" spans="2:4" x14ac:dyDescent="0.25">
      <c r="B377" s="46"/>
      <c r="C377" s="38"/>
      <c r="D377" s="38"/>
    </row>
    <row r="378" spans="2:4" x14ac:dyDescent="0.25">
      <c r="B378" s="46"/>
      <c r="C378" s="38"/>
      <c r="D378" s="38"/>
    </row>
    <row r="379" spans="2:4" x14ac:dyDescent="0.25">
      <c r="B379" s="46"/>
      <c r="C379" s="38"/>
      <c r="D379" s="38"/>
    </row>
    <row r="380" spans="2:4" x14ac:dyDescent="0.25">
      <c r="B380" s="46"/>
      <c r="C380" s="38"/>
      <c r="D380" s="38"/>
    </row>
    <row r="381" spans="2:4" x14ac:dyDescent="0.25">
      <c r="B381" s="46"/>
      <c r="C381" s="38"/>
      <c r="D381" s="38"/>
    </row>
    <row r="382" spans="2:4" x14ac:dyDescent="0.25">
      <c r="B382" s="46"/>
      <c r="C382" s="38"/>
      <c r="D382" s="38"/>
    </row>
    <row r="383" spans="2:4" x14ac:dyDescent="0.25">
      <c r="B383" s="46"/>
      <c r="C383" s="38"/>
      <c r="D383" s="38"/>
    </row>
    <row r="384" spans="2:4" x14ac:dyDescent="0.25">
      <c r="B384" s="46"/>
      <c r="C384" s="38"/>
      <c r="D384" s="38"/>
    </row>
    <row r="385" spans="2:4" x14ac:dyDescent="0.25">
      <c r="B385" s="46"/>
      <c r="C385" s="38"/>
      <c r="D385" s="38"/>
    </row>
    <row r="386" spans="2:4" x14ac:dyDescent="0.25">
      <c r="B386" s="46"/>
      <c r="C386" s="38"/>
      <c r="D386" s="38"/>
    </row>
    <row r="387" spans="2:4" x14ac:dyDescent="0.25">
      <c r="B387" s="46"/>
      <c r="C387" s="38"/>
      <c r="D387" s="38"/>
    </row>
    <row r="388" spans="2:4" x14ac:dyDescent="0.25">
      <c r="B388" s="46"/>
      <c r="C388" s="38"/>
      <c r="D388" s="38"/>
    </row>
    <row r="389" spans="2:4" x14ac:dyDescent="0.25">
      <c r="B389" s="46"/>
      <c r="C389" s="38"/>
      <c r="D389" s="38"/>
    </row>
    <row r="390" spans="2:4" x14ac:dyDescent="0.25">
      <c r="B390" s="46"/>
      <c r="C390" s="38"/>
      <c r="D390" s="38"/>
    </row>
    <row r="391" spans="2:4" x14ac:dyDescent="0.25">
      <c r="B391" s="46"/>
      <c r="C391" s="38"/>
      <c r="D391" s="38"/>
    </row>
    <row r="392" spans="2:4" x14ac:dyDescent="0.25">
      <c r="B392" s="46"/>
      <c r="C392" s="38"/>
      <c r="D392" s="38"/>
    </row>
    <row r="393" spans="2:4" x14ac:dyDescent="0.25">
      <c r="B393" s="46"/>
      <c r="C393" s="38"/>
      <c r="D393" s="38"/>
    </row>
    <row r="394" spans="2:4" x14ac:dyDescent="0.25">
      <c r="B394" s="46"/>
      <c r="C394" s="38"/>
      <c r="D394" s="38"/>
    </row>
    <row r="395" spans="2:4" x14ac:dyDescent="0.25">
      <c r="B395" s="46"/>
      <c r="C395" s="38"/>
      <c r="D395" s="38"/>
    </row>
    <row r="396" spans="2:4" x14ac:dyDescent="0.25">
      <c r="B396" s="46"/>
      <c r="C396" s="38"/>
      <c r="D396" s="38"/>
    </row>
    <row r="397" spans="2:4" x14ac:dyDescent="0.25">
      <c r="B397" s="46"/>
      <c r="C397" s="38"/>
      <c r="D397" s="38"/>
    </row>
    <row r="398" spans="2:4" x14ac:dyDescent="0.25">
      <c r="B398" s="46"/>
      <c r="C398" s="38"/>
      <c r="D398" s="38"/>
    </row>
    <row r="399" spans="2:4" x14ac:dyDescent="0.25">
      <c r="B399" s="46"/>
      <c r="C399" s="38"/>
      <c r="D399" s="38"/>
    </row>
    <row r="400" spans="2:4" x14ac:dyDescent="0.25">
      <c r="B400" s="46"/>
      <c r="C400" s="38"/>
      <c r="D400" s="38"/>
    </row>
    <row r="401" spans="2:4" x14ac:dyDescent="0.25">
      <c r="B401" s="46"/>
      <c r="C401" s="38"/>
      <c r="D401" s="38"/>
    </row>
    <row r="402" spans="2:4" x14ac:dyDescent="0.25">
      <c r="B402" s="46"/>
      <c r="C402" s="38"/>
      <c r="D402" s="38"/>
    </row>
    <row r="403" spans="2:4" x14ac:dyDescent="0.25">
      <c r="B403" s="46"/>
      <c r="C403" s="38"/>
      <c r="D403" s="38"/>
    </row>
    <row r="404" spans="2:4" x14ac:dyDescent="0.25">
      <c r="B404" s="46"/>
      <c r="C404" s="38"/>
      <c r="D404" s="38"/>
    </row>
    <row r="405" spans="2:4" x14ac:dyDescent="0.25">
      <c r="B405" s="46"/>
      <c r="C405" s="38"/>
      <c r="D405" s="38"/>
    </row>
    <row r="406" spans="2:4" x14ac:dyDescent="0.25">
      <c r="B406" s="46"/>
      <c r="C406" s="38"/>
      <c r="D406" s="38"/>
    </row>
    <row r="407" spans="2:4" x14ac:dyDescent="0.25">
      <c r="B407" s="46"/>
      <c r="C407" s="38"/>
      <c r="D407" s="38"/>
    </row>
    <row r="408" spans="2:4" x14ac:dyDescent="0.25">
      <c r="B408" s="46"/>
      <c r="C408" s="38"/>
      <c r="D408" s="38"/>
    </row>
    <row r="409" spans="2:4" x14ac:dyDescent="0.25">
      <c r="B409" s="46"/>
      <c r="C409" s="38"/>
      <c r="D409" s="38"/>
    </row>
    <row r="410" spans="2:4" x14ac:dyDescent="0.25">
      <c r="B410" s="46"/>
      <c r="C410" s="38"/>
      <c r="D410" s="38"/>
    </row>
    <row r="411" spans="2:4" x14ac:dyDescent="0.25">
      <c r="B411" s="46"/>
      <c r="C411" s="38"/>
      <c r="D411" s="38"/>
    </row>
    <row r="412" spans="2:4" x14ac:dyDescent="0.25">
      <c r="B412" s="46"/>
      <c r="C412" s="38"/>
      <c r="D412" s="38"/>
    </row>
    <row r="413" spans="2:4" x14ac:dyDescent="0.25">
      <c r="B413" s="46"/>
      <c r="C413" s="38"/>
      <c r="D413" s="38"/>
    </row>
    <row r="414" spans="2:4" x14ac:dyDescent="0.25">
      <c r="B414" s="46"/>
      <c r="C414" s="38"/>
      <c r="D414" s="38"/>
    </row>
    <row r="415" spans="2:4" x14ac:dyDescent="0.25">
      <c r="B415" s="46"/>
      <c r="C415" s="38"/>
      <c r="D415" s="38"/>
    </row>
    <row r="416" spans="2:4" x14ac:dyDescent="0.25">
      <c r="B416" s="46"/>
      <c r="C416" s="38"/>
      <c r="D416" s="38"/>
    </row>
    <row r="417" spans="2:4" x14ac:dyDescent="0.25">
      <c r="B417" s="46"/>
      <c r="C417" s="38"/>
      <c r="D417" s="38"/>
    </row>
    <row r="418" spans="2:4" x14ac:dyDescent="0.25">
      <c r="B418" s="46"/>
      <c r="C418" s="38"/>
      <c r="D418" s="38"/>
    </row>
    <row r="419" spans="2:4" x14ac:dyDescent="0.25">
      <c r="B419" s="46"/>
      <c r="C419" s="38"/>
      <c r="D419" s="38"/>
    </row>
    <row r="420" spans="2:4" x14ac:dyDescent="0.25">
      <c r="B420" s="46"/>
      <c r="C420" s="38"/>
      <c r="D420" s="38"/>
    </row>
    <row r="421" spans="2:4" x14ac:dyDescent="0.25">
      <c r="B421" s="46"/>
      <c r="C421" s="38"/>
      <c r="D421" s="38"/>
    </row>
    <row r="422" spans="2:4" x14ac:dyDescent="0.25">
      <c r="B422" s="46"/>
      <c r="C422" s="38"/>
      <c r="D422" s="38"/>
    </row>
    <row r="423" spans="2:4" x14ac:dyDescent="0.25">
      <c r="B423" s="46"/>
      <c r="C423" s="38"/>
      <c r="D423" s="38"/>
    </row>
    <row r="424" spans="2:4" x14ac:dyDescent="0.25">
      <c r="B424" s="46"/>
      <c r="C424" s="38"/>
      <c r="D424" s="38"/>
    </row>
    <row r="425" spans="2:4" x14ac:dyDescent="0.25">
      <c r="B425" s="46"/>
      <c r="C425" s="38"/>
      <c r="D425" s="38"/>
    </row>
    <row r="426" spans="2:4" x14ac:dyDescent="0.25">
      <c r="B426" s="46"/>
      <c r="C426" s="38"/>
      <c r="D426" s="38"/>
    </row>
    <row r="427" spans="2:4" x14ac:dyDescent="0.25">
      <c r="B427" s="46"/>
      <c r="C427" s="38"/>
      <c r="D427" s="38"/>
    </row>
    <row r="428" spans="2:4" x14ac:dyDescent="0.25">
      <c r="B428" s="46"/>
      <c r="C428" s="38"/>
      <c r="D428" s="38"/>
    </row>
    <row r="429" spans="2:4" x14ac:dyDescent="0.25">
      <c r="B429" s="46"/>
      <c r="C429" s="38"/>
      <c r="D429" s="38"/>
    </row>
    <row r="430" spans="2:4" x14ac:dyDescent="0.25">
      <c r="B430" s="46"/>
      <c r="C430" s="38"/>
      <c r="D430" s="38"/>
    </row>
    <row r="431" spans="2:4" x14ac:dyDescent="0.25">
      <c r="B431" s="46"/>
      <c r="C431" s="38"/>
      <c r="D431" s="38"/>
    </row>
    <row r="432" spans="2:4" x14ac:dyDescent="0.25">
      <c r="B432" s="46"/>
      <c r="C432" s="38"/>
      <c r="D432" s="38"/>
    </row>
    <row r="433" spans="2:4" x14ac:dyDescent="0.25">
      <c r="B433" s="46"/>
      <c r="C433" s="38"/>
      <c r="D433" s="38"/>
    </row>
    <row r="434" spans="2:4" x14ac:dyDescent="0.25">
      <c r="B434" s="46"/>
      <c r="C434" s="38"/>
      <c r="D434" s="38"/>
    </row>
    <row r="435" spans="2:4" x14ac:dyDescent="0.25">
      <c r="B435" s="46"/>
      <c r="C435" s="38"/>
      <c r="D435" s="38"/>
    </row>
    <row r="436" spans="2:4" x14ac:dyDescent="0.25">
      <c r="B436" s="46"/>
      <c r="C436" s="38"/>
      <c r="D436" s="38"/>
    </row>
    <row r="437" spans="2:4" x14ac:dyDescent="0.25">
      <c r="B437" s="46"/>
      <c r="C437" s="38"/>
      <c r="D437" s="38"/>
    </row>
    <row r="438" spans="2:4" x14ac:dyDescent="0.25">
      <c r="B438" s="46"/>
      <c r="C438" s="38"/>
      <c r="D438" s="38"/>
    </row>
    <row r="439" spans="2:4" x14ac:dyDescent="0.25">
      <c r="B439" s="46"/>
      <c r="C439" s="38"/>
      <c r="D439" s="38"/>
    </row>
    <row r="440" spans="2:4" x14ac:dyDescent="0.25">
      <c r="B440" s="46"/>
      <c r="C440" s="38"/>
      <c r="D440" s="38"/>
    </row>
    <row r="441" spans="2:4" x14ac:dyDescent="0.25">
      <c r="B441" s="46"/>
      <c r="C441" s="38"/>
      <c r="D441" s="38"/>
    </row>
    <row r="442" spans="2:4" x14ac:dyDescent="0.25">
      <c r="B442" s="46"/>
      <c r="C442" s="38"/>
      <c r="D442" s="38"/>
    </row>
    <row r="443" spans="2:4" x14ac:dyDescent="0.25">
      <c r="B443" s="46"/>
      <c r="C443" s="38"/>
      <c r="D443" s="38"/>
    </row>
    <row r="444" spans="2:4" x14ac:dyDescent="0.25">
      <c r="B444" s="46"/>
      <c r="C444" s="38"/>
      <c r="D444" s="38"/>
    </row>
    <row r="445" spans="2:4" x14ac:dyDescent="0.25">
      <c r="B445" s="46"/>
      <c r="C445" s="38"/>
      <c r="D445" s="38"/>
    </row>
    <row r="446" spans="2:4" x14ac:dyDescent="0.25">
      <c r="B446" s="46"/>
      <c r="C446" s="38"/>
      <c r="D446" s="38"/>
    </row>
    <row r="447" spans="2:4" x14ac:dyDescent="0.25">
      <c r="B447" s="46"/>
      <c r="C447" s="38"/>
      <c r="D447" s="38"/>
    </row>
    <row r="448" spans="2:4" x14ac:dyDescent="0.25">
      <c r="B448" s="46"/>
      <c r="C448" s="38"/>
      <c r="D448" s="38"/>
    </row>
    <row r="449" spans="2:4" x14ac:dyDescent="0.25">
      <c r="B449" s="46"/>
      <c r="C449" s="38"/>
      <c r="D449" s="38"/>
    </row>
    <row r="450" spans="2:4" x14ac:dyDescent="0.25">
      <c r="B450" s="46"/>
      <c r="C450" s="38"/>
      <c r="D450" s="38"/>
    </row>
    <row r="451" spans="2:4" x14ac:dyDescent="0.25">
      <c r="B451" s="46"/>
      <c r="C451" s="38"/>
      <c r="D451" s="38"/>
    </row>
    <row r="452" spans="2:4" x14ac:dyDescent="0.25">
      <c r="B452" s="46"/>
      <c r="C452" s="38"/>
      <c r="D452" s="38"/>
    </row>
    <row r="453" spans="2:4" x14ac:dyDescent="0.25">
      <c r="B453" s="46"/>
      <c r="C453" s="38"/>
      <c r="D453" s="38"/>
    </row>
    <row r="454" spans="2:4" x14ac:dyDescent="0.25">
      <c r="B454" s="46"/>
      <c r="C454" s="38"/>
      <c r="D454" s="38"/>
    </row>
    <row r="455" spans="2:4" x14ac:dyDescent="0.25">
      <c r="B455" s="46"/>
      <c r="C455" s="38"/>
      <c r="D455" s="38"/>
    </row>
    <row r="456" spans="2:4" x14ac:dyDescent="0.25">
      <c r="B456" s="46"/>
      <c r="C456" s="38"/>
      <c r="D456" s="38"/>
    </row>
    <row r="457" spans="2:4" x14ac:dyDescent="0.25">
      <c r="B457" s="46"/>
      <c r="C457" s="38"/>
      <c r="D457" s="38"/>
    </row>
    <row r="458" spans="2:4" x14ac:dyDescent="0.25">
      <c r="B458" s="46"/>
      <c r="C458" s="38"/>
      <c r="D458" s="38"/>
    </row>
    <row r="459" spans="2:4" x14ac:dyDescent="0.25">
      <c r="B459" s="46"/>
      <c r="C459" s="38"/>
      <c r="D459" s="38"/>
    </row>
    <row r="460" spans="2:4" x14ac:dyDescent="0.25">
      <c r="B460" s="46"/>
      <c r="C460" s="38"/>
      <c r="D460" s="38"/>
    </row>
    <row r="461" spans="2:4" x14ac:dyDescent="0.25">
      <c r="B461" s="46"/>
      <c r="C461" s="38"/>
      <c r="D461" s="38"/>
    </row>
    <row r="462" spans="2:4" x14ac:dyDescent="0.25">
      <c r="B462" s="46"/>
      <c r="C462" s="38"/>
      <c r="D462" s="38"/>
    </row>
    <row r="463" spans="2:4" x14ac:dyDescent="0.25">
      <c r="B463" s="46"/>
      <c r="C463" s="38"/>
      <c r="D463" s="38"/>
    </row>
    <row r="464" spans="2:4" x14ac:dyDescent="0.25">
      <c r="B464" s="46"/>
      <c r="C464" s="38"/>
      <c r="D464" s="38"/>
    </row>
    <row r="465" spans="2:4" x14ac:dyDescent="0.25">
      <c r="B465" s="46"/>
      <c r="C465" s="38"/>
      <c r="D465" s="38"/>
    </row>
    <row r="466" spans="2:4" x14ac:dyDescent="0.25">
      <c r="B466" s="46"/>
      <c r="C466" s="38"/>
      <c r="D466" s="38"/>
    </row>
    <row r="467" spans="2:4" x14ac:dyDescent="0.25">
      <c r="B467" s="46"/>
      <c r="C467" s="38"/>
      <c r="D467" s="38"/>
    </row>
    <row r="468" spans="2:4" x14ac:dyDescent="0.25">
      <c r="B468" s="46"/>
      <c r="C468" s="38"/>
      <c r="D468" s="38"/>
    </row>
    <row r="469" spans="2:4" x14ac:dyDescent="0.25">
      <c r="B469" s="46"/>
      <c r="C469" s="38"/>
      <c r="D469" s="38"/>
    </row>
    <row r="470" spans="2:4" x14ac:dyDescent="0.25">
      <c r="B470" s="46"/>
      <c r="C470" s="38"/>
      <c r="D470" s="38"/>
    </row>
    <row r="471" spans="2:4" x14ac:dyDescent="0.25">
      <c r="B471" s="46"/>
      <c r="C471" s="38"/>
      <c r="D471" s="38"/>
    </row>
    <row r="472" spans="2:4" x14ac:dyDescent="0.25">
      <c r="B472" s="46"/>
      <c r="C472" s="38"/>
      <c r="D472" s="38"/>
    </row>
    <row r="473" spans="2:4" x14ac:dyDescent="0.25">
      <c r="B473" s="46"/>
      <c r="C473" s="38"/>
      <c r="D473" s="38"/>
    </row>
    <row r="474" spans="2:4" x14ac:dyDescent="0.25">
      <c r="B474" s="46"/>
      <c r="C474" s="38"/>
      <c r="D474" s="38"/>
    </row>
    <row r="475" spans="2:4" x14ac:dyDescent="0.25">
      <c r="B475" s="46"/>
      <c r="C475" s="38"/>
      <c r="D475" s="38"/>
    </row>
    <row r="476" spans="2:4" x14ac:dyDescent="0.25">
      <c r="B476" s="46"/>
      <c r="C476" s="38"/>
      <c r="D476" s="38"/>
    </row>
    <row r="477" spans="2:4" x14ac:dyDescent="0.25">
      <c r="B477" s="46"/>
      <c r="C477" s="38"/>
      <c r="D477" s="38"/>
    </row>
    <row r="478" spans="2:4" x14ac:dyDescent="0.25">
      <c r="B478" s="46"/>
      <c r="C478" s="38"/>
      <c r="D478" s="38"/>
    </row>
    <row r="479" spans="2:4" x14ac:dyDescent="0.25">
      <c r="B479" s="46"/>
      <c r="C479" s="38"/>
      <c r="D479" s="38"/>
    </row>
    <row r="480" spans="2:4" x14ac:dyDescent="0.25">
      <c r="B480" s="46"/>
      <c r="C480" s="38"/>
      <c r="D480" s="38"/>
    </row>
    <row r="481" spans="2:4" x14ac:dyDescent="0.25">
      <c r="B481" s="46"/>
      <c r="C481" s="38"/>
      <c r="D481" s="38"/>
    </row>
    <row r="482" spans="2:4" x14ac:dyDescent="0.25">
      <c r="B482" s="46"/>
      <c r="C482" s="38"/>
      <c r="D482" s="38"/>
    </row>
    <row r="483" spans="2:4" x14ac:dyDescent="0.25">
      <c r="B483" s="46"/>
      <c r="C483" s="38"/>
      <c r="D483" s="38"/>
    </row>
    <row r="484" spans="2:4" x14ac:dyDescent="0.25">
      <c r="B484" s="46"/>
      <c r="C484" s="38"/>
      <c r="D484" s="38"/>
    </row>
    <row r="485" spans="2:4" x14ac:dyDescent="0.25">
      <c r="B485" s="46"/>
      <c r="C485" s="38"/>
      <c r="D485" s="38"/>
    </row>
    <row r="486" spans="2:4" x14ac:dyDescent="0.25">
      <c r="B486" s="46"/>
      <c r="C486" s="38"/>
      <c r="D486" s="38"/>
    </row>
    <row r="487" spans="2:4" x14ac:dyDescent="0.25">
      <c r="B487" s="46"/>
      <c r="C487" s="38"/>
      <c r="D487" s="38"/>
    </row>
    <row r="488" spans="2:4" x14ac:dyDescent="0.25">
      <c r="B488" s="46"/>
      <c r="C488" s="38"/>
      <c r="D488" s="38"/>
    </row>
    <row r="489" spans="2:4" x14ac:dyDescent="0.25">
      <c r="B489" s="46"/>
      <c r="C489" s="38"/>
      <c r="D489" s="38"/>
    </row>
    <row r="490" spans="2:4" x14ac:dyDescent="0.25">
      <c r="B490" s="46"/>
      <c r="C490" s="38"/>
      <c r="D490" s="38"/>
    </row>
    <row r="491" spans="2:4" x14ac:dyDescent="0.25">
      <c r="B491" s="46"/>
      <c r="C491" s="38"/>
      <c r="D491" s="38"/>
    </row>
    <row r="492" spans="2:4" x14ac:dyDescent="0.25">
      <c r="B492" s="46"/>
      <c r="C492" s="38"/>
      <c r="D492" s="38"/>
    </row>
    <row r="493" spans="2:4" x14ac:dyDescent="0.25">
      <c r="B493" s="46"/>
      <c r="C493" s="38"/>
      <c r="D493" s="38"/>
    </row>
    <row r="494" spans="2:4" x14ac:dyDescent="0.25">
      <c r="B494" s="46"/>
      <c r="C494" s="38"/>
      <c r="D494" s="38"/>
    </row>
    <row r="495" spans="2:4" x14ac:dyDescent="0.25">
      <c r="B495" s="46"/>
      <c r="C495" s="38"/>
      <c r="D495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N4"/>
  <sheetViews>
    <sheetView zoomScaleNormal="100" workbookViewId="0">
      <selection activeCell="K7" sqref="K7"/>
    </sheetView>
  </sheetViews>
  <sheetFormatPr defaultColWidth="9.140625" defaultRowHeight="15" x14ac:dyDescent="0.25"/>
  <cols>
    <col min="1" max="1" width="10.7109375" bestFit="1" customWidth="1"/>
    <col min="2" max="2" width="9.7109375" bestFit="1" customWidth="1"/>
    <col min="3" max="3" width="34.140625" customWidth="1"/>
    <col min="4" max="4" width="12.5703125" customWidth="1"/>
    <col min="9" max="9" width="9.42578125" bestFit="1" customWidth="1"/>
  </cols>
  <sheetData>
    <row r="1" spans="1:14" ht="20.25" customHeight="1" x14ac:dyDescent="0.25">
      <c r="A1" s="37"/>
      <c r="B1" s="103" t="str">
        <f>'bon 1 met nr'!A1</f>
        <v>NAAM :</v>
      </c>
      <c r="C1" s="106" t="str">
        <f>'bon 1 met nr'!B1</f>
        <v/>
      </c>
      <c r="D1" s="111" t="str">
        <f>CONCATENATE(SUBSTITUTE(C1," ",""),IF(B2="",TEXT(C3,"dd-mm-jj"),TEXT(B2,"dd-mm-jj")))</f>
        <v/>
      </c>
    </row>
    <row r="2" spans="1:14" ht="20.25" customHeight="1" x14ac:dyDescent="0.25">
      <c r="A2" s="103" t="str">
        <f>'bon 1 met nr'!A2</f>
        <v xml:space="preserve">Afhaling : </v>
      </c>
      <c r="B2" s="135" t="str">
        <f>'bon 1 met nr'!B2</f>
        <v/>
      </c>
      <c r="C2" s="107" t="str">
        <f>'bon 1 met nr'!C2</f>
        <v/>
      </c>
      <c r="D2" s="110" t="str">
        <f>C2</f>
        <v/>
      </c>
    </row>
    <row r="3" spans="1:14" ht="20.25" customHeight="1" thickBot="1" x14ac:dyDescent="0.3">
      <c r="A3" s="108"/>
      <c r="B3" s="103" t="str">
        <f>'bon 1 met nr'!B3</f>
        <v>Datum levering :</v>
      </c>
      <c r="C3" s="107" t="str">
        <f>'bon 1 met nr'!C3</f>
        <v/>
      </c>
    </row>
    <row r="4" spans="1:14" ht="20.25" customHeight="1" thickBot="1" x14ac:dyDescent="0.3">
      <c r="A4" s="97"/>
      <c r="B4" s="99" t="str">
        <f>'bon 1 met nr'!A4</f>
        <v xml:space="preserve">uur : </v>
      </c>
      <c r="C4" s="109" t="str">
        <f>'bon 1 met nr'!B4</f>
        <v/>
      </c>
      <c r="D4" s="104" t="str">
        <f>'bon 1 met nr'!C4</f>
        <v>#colli : 0</v>
      </c>
      <c r="E4" s="140" t="s">
        <v>437</v>
      </c>
      <c r="F4" s="141">
        <f>COUNTIF(B5:B500,"&gt;0")</f>
        <v>0</v>
      </c>
      <c r="N4" s="138"/>
    </row>
  </sheetData>
  <sortState ref="A6:C210">
    <sortCondition ref="A6"/>
  </sortState>
  <pageMargins left="0.7" right="0.7" top="0.75" bottom="0.75" header="0.3" footer="0.3"/>
  <pageSetup paperSize="9" orientation="portrait" r:id="rId1"/>
  <headerFooter>
    <oddHeader>&amp;R&amp;P/&amp;N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C207"/>
  <sheetViews>
    <sheetView topLeftCell="A109" workbookViewId="0">
      <selection activeCell="A6" sqref="A6:C228"/>
    </sheetView>
  </sheetViews>
  <sheetFormatPr defaultColWidth="9.140625" defaultRowHeight="15" x14ac:dyDescent="0.25"/>
  <cols>
    <col min="1" max="1" width="54.140625" style="40" customWidth="1"/>
    <col min="2" max="2" width="12.7109375" style="40" customWidth="1"/>
    <col min="3" max="3" width="12.7109375" style="39" customWidth="1"/>
  </cols>
  <sheetData>
    <row r="1" spans="1:3" x14ac:dyDescent="0.25">
      <c r="A1" s="38" t="s">
        <v>4</v>
      </c>
      <c r="B1" s="24" t="s">
        <v>5</v>
      </c>
      <c r="C1" s="80" t="s">
        <v>115</v>
      </c>
    </row>
    <row r="2" spans="1:3" x14ac:dyDescent="0.25">
      <c r="A2" s="38" t="s">
        <v>141</v>
      </c>
      <c r="B2" s="24" t="s">
        <v>5</v>
      </c>
      <c r="C2" s="80" t="s">
        <v>116</v>
      </c>
    </row>
    <row r="3" spans="1:3" x14ac:dyDescent="0.25">
      <c r="A3" s="38" t="s">
        <v>9</v>
      </c>
      <c r="B3" s="24" t="s">
        <v>5</v>
      </c>
      <c r="C3" s="80" t="s">
        <v>117</v>
      </c>
    </row>
    <row r="4" spans="1:3" x14ac:dyDescent="0.25">
      <c r="A4" s="38" t="s">
        <v>11</v>
      </c>
      <c r="B4" s="24" t="s">
        <v>5</v>
      </c>
      <c r="C4" s="80" t="s">
        <v>118</v>
      </c>
    </row>
    <row r="5" spans="1:3" x14ac:dyDescent="0.25">
      <c r="A5" s="38" t="s">
        <v>143</v>
      </c>
      <c r="B5" s="24" t="s">
        <v>5</v>
      </c>
      <c r="C5" s="80" t="s">
        <v>119</v>
      </c>
    </row>
    <row r="6" spans="1:3" x14ac:dyDescent="0.25">
      <c r="A6" s="38" t="s">
        <v>13</v>
      </c>
      <c r="B6" s="24" t="s">
        <v>5</v>
      </c>
      <c r="C6" s="80" t="s">
        <v>120</v>
      </c>
    </row>
    <row r="7" spans="1:3" x14ac:dyDescent="0.25">
      <c r="A7" s="38" t="s">
        <v>14</v>
      </c>
      <c r="B7" s="24" t="s">
        <v>5</v>
      </c>
      <c r="C7" s="80" t="s">
        <v>121</v>
      </c>
    </row>
    <row r="8" spans="1:3" x14ac:dyDescent="0.25">
      <c r="A8" s="38" t="s">
        <v>16</v>
      </c>
      <c r="B8" s="24" t="s">
        <v>5</v>
      </c>
      <c r="C8" s="80" t="s">
        <v>122</v>
      </c>
    </row>
    <row r="9" spans="1:3" x14ac:dyDescent="0.25">
      <c r="A9" s="38" t="s">
        <v>145</v>
      </c>
      <c r="B9" s="24" t="s">
        <v>5</v>
      </c>
      <c r="C9" s="80" t="s">
        <v>123</v>
      </c>
    </row>
    <row r="10" spans="1:3" x14ac:dyDescent="0.25">
      <c r="A10" s="38" t="s">
        <v>146</v>
      </c>
      <c r="B10" s="24" t="s">
        <v>5</v>
      </c>
      <c r="C10" s="80" t="s">
        <v>124</v>
      </c>
    </row>
    <row r="11" spans="1:3" x14ac:dyDescent="0.25">
      <c r="A11" s="38" t="s">
        <v>147</v>
      </c>
      <c r="B11" s="24" t="s">
        <v>5</v>
      </c>
      <c r="C11" s="80" t="s">
        <v>125</v>
      </c>
    </row>
    <row r="12" spans="1:3" x14ac:dyDescent="0.25">
      <c r="A12" s="38" t="s">
        <v>149</v>
      </c>
      <c r="B12" s="24" t="s">
        <v>5</v>
      </c>
      <c r="C12" s="80" t="s">
        <v>126</v>
      </c>
    </row>
    <row r="13" spans="1:3" x14ac:dyDescent="0.25">
      <c r="A13" s="38" t="s">
        <v>151</v>
      </c>
      <c r="B13" s="24" t="s">
        <v>5</v>
      </c>
      <c r="C13" s="80" t="s">
        <v>127</v>
      </c>
    </row>
    <row r="14" spans="1:3" x14ac:dyDescent="0.25">
      <c r="A14" s="38" t="s">
        <v>152</v>
      </c>
      <c r="B14" s="24" t="s">
        <v>5</v>
      </c>
      <c r="C14" s="80" t="s">
        <v>128</v>
      </c>
    </row>
    <row r="15" spans="1:3" x14ac:dyDescent="0.25">
      <c r="A15" s="38" t="s">
        <v>153</v>
      </c>
      <c r="B15" s="24" t="s">
        <v>5</v>
      </c>
      <c r="C15" s="80" t="s">
        <v>129</v>
      </c>
    </row>
    <row r="16" spans="1:3" x14ac:dyDescent="0.25">
      <c r="A16" s="38" t="s">
        <v>154</v>
      </c>
      <c r="B16" s="24" t="s">
        <v>5</v>
      </c>
      <c r="C16" s="80" t="s">
        <v>130</v>
      </c>
    </row>
    <row r="17" spans="1:3" x14ac:dyDescent="0.25">
      <c r="A17" s="38" t="s">
        <v>156</v>
      </c>
      <c r="B17" s="24" t="s">
        <v>23</v>
      </c>
      <c r="C17" s="80" t="s">
        <v>131</v>
      </c>
    </row>
    <row r="18" spans="1:3" x14ac:dyDescent="0.25">
      <c r="A18" s="38" t="s">
        <v>158</v>
      </c>
      <c r="B18" s="24" t="s">
        <v>23</v>
      </c>
      <c r="C18" s="80" t="s">
        <v>132</v>
      </c>
    </row>
    <row r="19" spans="1:3" x14ac:dyDescent="0.25">
      <c r="A19" s="38" t="s">
        <v>159</v>
      </c>
      <c r="B19" s="24" t="s">
        <v>23</v>
      </c>
      <c r="C19" s="82" t="s">
        <v>133</v>
      </c>
    </row>
    <row r="20" spans="1:3" x14ac:dyDescent="0.25">
      <c r="A20" s="38" t="s">
        <v>160</v>
      </c>
      <c r="B20" s="24" t="s">
        <v>23</v>
      </c>
      <c r="C20" s="82" t="s">
        <v>134</v>
      </c>
    </row>
    <row r="21" spans="1:3" x14ac:dyDescent="0.25">
      <c r="A21" s="38" t="s">
        <v>161</v>
      </c>
      <c r="B21" s="24" t="s">
        <v>23</v>
      </c>
      <c r="C21" s="82" t="s">
        <v>135</v>
      </c>
    </row>
    <row r="22" spans="1:3" x14ac:dyDescent="0.25">
      <c r="A22" s="38" t="s">
        <v>162</v>
      </c>
      <c r="B22" s="24" t="s">
        <v>23</v>
      </c>
      <c r="C22" s="82" t="s">
        <v>136</v>
      </c>
    </row>
    <row r="23" spans="1:3" x14ac:dyDescent="0.25">
      <c r="A23" s="38" t="s">
        <v>447</v>
      </c>
      <c r="B23" s="24" t="s">
        <v>23</v>
      </c>
      <c r="C23" s="95" t="s">
        <v>461</v>
      </c>
    </row>
    <row r="24" spans="1:3" x14ac:dyDescent="0.25">
      <c r="A24" s="38" t="s">
        <v>163</v>
      </c>
      <c r="B24" s="24" t="s">
        <v>23</v>
      </c>
      <c r="C24" s="82" t="s">
        <v>137</v>
      </c>
    </row>
    <row r="25" spans="1:3" x14ac:dyDescent="0.25">
      <c r="A25" s="38" t="s">
        <v>164</v>
      </c>
      <c r="B25" s="24" t="s">
        <v>23</v>
      </c>
      <c r="C25" s="82" t="s">
        <v>138</v>
      </c>
    </row>
    <row r="26" spans="1:3" x14ac:dyDescent="0.25">
      <c r="A26" s="38" t="s">
        <v>166</v>
      </c>
      <c r="B26" s="24" t="s">
        <v>23</v>
      </c>
      <c r="C26" s="83" t="s">
        <v>139</v>
      </c>
    </row>
    <row r="27" spans="1:3" x14ac:dyDescent="0.25">
      <c r="A27" s="38" t="s">
        <v>167</v>
      </c>
      <c r="B27" s="24" t="s">
        <v>23</v>
      </c>
      <c r="C27" s="95" t="s">
        <v>421</v>
      </c>
    </row>
    <row r="28" spans="1:3" x14ac:dyDescent="0.25">
      <c r="A28" s="38" t="s">
        <v>436</v>
      </c>
      <c r="B28" s="24" t="s">
        <v>231</v>
      </c>
      <c r="C28" s="84" t="s">
        <v>244</v>
      </c>
    </row>
    <row r="29" spans="1:3" x14ac:dyDescent="0.25">
      <c r="A29" s="38" t="s">
        <v>31</v>
      </c>
      <c r="B29" s="24" t="s">
        <v>23</v>
      </c>
      <c r="C29" s="84" t="s">
        <v>245</v>
      </c>
    </row>
    <row r="30" spans="1:3" x14ac:dyDescent="0.25">
      <c r="A30" s="38" t="s">
        <v>170</v>
      </c>
      <c r="B30" s="24" t="s">
        <v>23</v>
      </c>
      <c r="C30" s="84" t="s">
        <v>246</v>
      </c>
    </row>
    <row r="31" spans="1:3" x14ac:dyDescent="0.25">
      <c r="A31" s="38" t="s">
        <v>33</v>
      </c>
      <c r="B31" s="24" t="s">
        <v>23</v>
      </c>
      <c r="C31" s="84" t="s">
        <v>247</v>
      </c>
    </row>
    <row r="32" spans="1:3" x14ac:dyDescent="0.25">
      <c r="A32" s="38" t="s">
        <v>34</v>
      </c>
      <c r="B32" s="24" t="s">
        <v>23</v>
      </c>
      <c r="C32" s="84" t="s">
        <v>248</v>
      </c>
    </row>
    <row r="33" spans="1:3" x14ac:dyDescent="0.25">
      <c r="A33" s="38" t="s">
        <v>175</v>
      </c>
      <c r="B33" s="24" t="s">
        <v>23</v>
      </c>
      <c r="C33" s="84" t="s">
        <v>249</v>
      </c>
    </row>
    <row r="34" spans="1:3" x14ac:dyDescent="0.25">
      <c r="A34" s="38" t="s">
        <v>35</v>
      </c>
      <c r="B34" s="24" t="s">
        <v>23</v>
      </c>
      <c r="C34" s="84" t="s">
        <v>250</v>
      </c>
    </row>
    <row r="35" spans="1:3" x14ac:dyDescent="0.25">
      <c r="A35" s="38" t="s">
        <v>178</v>
      </c>
      <c r="B35" s="24" t="s">
        <v>23</v>
      </c>
      <c r="C35" s="84" t="s">
        <v>251</v>
      </c>
    </row>
    <row r="36" spans="1:3" x14ac:dyDescent="0.25">
      <c r="A36" s="38" t="s">
        <v>180</v>
      </c>
      <c r="B36" s="24" t="s">
        <v>23</v>
      </c>
      <c r="C36" s="84" t="s">
        <v>252</v>
      </c>
    </row>
    <row r="37" spans="1:3" x14ac:dyDescent="0.25">
      <c r="A37" s="38" t="s">
        <v>182</v>
      </c>
      <c r="B37" s="24" t="s">
        <v>23</v>
      </c>
      <c r="C37" s="84" t="s">
        <v>253</v>
      </c>
    </row>
    <row r="38" spans="1:3" x14ac:dyDescent="0.25">
      <c r="A38" s="38" t="s">
        <v>36</v>
      </c>
      <c r="B38" s="24" t="s">
        <v>23</v>
      </c>
      <c r="C38" s="84" t="s">
        <v>254</v>
      </c>
    </row>
    <row r="39" spans="1:3" x14ac:dyDescent="0.25">
      <c r="A39" s="38" t="s">
        <v>38</v>
      </c>
      <c r="B39" s="24" t="s">
        <v>23</v>
      </c>
      <c r="C39" s="84" t="s">
        <v>255</v>
      </c>
    </row>
    <row r="40" spans="1:3" x14ac:dyDescent="0.25">
      <c r="A40" s="38" t="s">
        <v>183</v>
      </c>
      <c r="B40" s="24" t="s">
        <v>23</v>
      </c>
      <c r="C40" s="84" t="s">
        <v>256</v>
      </c>
    </row>
    <row r="41" spans="1:3" x14ac:dyDescent="0.25">
      <c r="A41" s="38" t="s">
        <v>41</v>
      </c>
      <c r="B41" s="24" t="s">
        <v>23</v>
      </c>
      <c r="C41" s="85" t="s">
        <v>257</v>
      </c>
    </row>
    <row r="42" spans="1:3" x14ac:dyDescent="0.25">
      <c r="A42" s="38" t="s">
        <v>184</v>
      </c>
      <c r="B42" s="24" t="s">
        <v>23</v>
      </c>
      <c r="C42" s="86" t="s">
        <v>258</v>
      </c>
    </row>
    <row r="43" spans="1:3" x14ac:dyDescent="0.25">
      <c r="A43" s="38" t="s">
        <v>44</v>
      </c>
      <c r="B43" s="24" t="s">
        <v>23</v>
      </c>
      <c r="C43" s="86" t="s">
        <v>259</v>
      </c>
    </row>
    <row r="44" spans="1:3" x14ac:dyDescent="0.25">
      <c r="A44" s="38" t="s">
        <v>232</v>
      </c>
      <c r="B44" s="24" t="s">
        <v>23</v>
      </c>
      <c r="C44" s="86" t="s">
        <v>260</v>
      </c>
    </row>
    <row r="45" spans="1:3" x14ac:dyDescent="0.25">
      <c r="A45" s="38" t="s">
        <v>233</v>
      </c>
      <c r="B45" s="24" t="s">
        <v>23</v>
      </c>
      <c r="C45" s="86" t="s">
        <v>261</v>
      </c>
    </row>
    <row r="46" spans="1:3" x14ac:dyDescent="0.25">
      <c r="A46" s="38" t="s">
        <v>234</v>
      </c>
      <c r="B46" s="24" t="s">
        <v>23</v>
      </c>
      <c r="C46" s="86" t="s">
        <v>262</v>
      </c>
    </row>
    <row r="47" spans="1:3" x14ac:dyDescent="0.25">
      <c r="A47" s="38" t="s">
        <v>235</v>
      </c>
      <c r="B47" s="24" t="s">
        <v>23</v>
      </c>
      <c r="C47" s="86" t="s">
        <v>263</v>
      </c>
    </row>
    <row r="48" spans="1:3" x14ac:dyDescent="0.25">
      <c r="A48" s="38" t="s">
        <v>236</v>
      </c>
      <c r="B48" s="24" t="s">
        <v>23</v>
      </c>
      <c r="C48" s="86" t="s">
        <v>264</v>
      </c>
    </row>
    <row r="49" spans="1:3" x14ac:dyDescent="0.25">
      <c r="A49" s="38" t="s">
        <v>237</v>
      </c>
      <c r="B49" s="24" t="s">
        <v>23</v>
      </c>
      <c r="C49" s="86" t="s">
        <v>265</v>
      </c>
    </row>
    <row r="50" spans="1:3" x14ac:dyDescent="0.25">
      <c r="A50" s="38" t="s">
        <v>238</v>
      </c>
      <c r="B50" s="24" t="s">
        <v>23</v>
      </c>
      <c r="C50" s="86" t="s">
        <v>266</v>
      </c>
    </row>
    <row r="51" spans="1:3" x14ac:dyDescent="0.25">
      <c r="A51" s="38" t="s">
        <v>239</v>
      </c>
      <c r="B51" s="24" t="s">
        <v>23</v>
      </c>
      <c r="C51" s="86" t="s">
        <v>267</v>
      </c>
    </row>
    <row r="52" spans="1:3" x14ac:dyDescent="0.25">
      <c r="A52" s="38" t="s">
        <v>240</v>
      </c>
      <c r="B52" s="24" t="s">
        <v>23</v>
      </c>
      <c r="C52" s="86" t="s">
        <v>268</v>
      </c>
    </row>
    <row r="53" spans="1:3" x14ac:dyDescent="0.25">
      <c r="A53" s="38" t="s">
        <v>241</v>
      </c>
      <c r="B53" s="24" t="s">
        <v>23</v>
      </c>
      <c r="C53" s="86" t="s">
        <v>269</v>
      </c>
    </row>
    <row r="54" spans="1:3" x14ac:dyDescent="0.25">
      <c r="A54" s="38" t="s">
        <v>242</v>
      </c>
      <c r="B54" s="24" t="s">
        <v>23</v>
      </c>
      <c r="C54" s="86" t="s">
        <v>270</v>
      </c>
    </row>
    <row r="55" spans="1:3" x14ac:dyDescent="0.25">
      <c r="A55" s="79" t="s">
        <v>50</v>
      </c>
      <c r="B55" s="24" t="s">
        <v>51</v>
      </c>
      <c r="C55" s="95" t="s">
        <v>311</v>
      </c>
    </row>
    <row r="56" spans="1:3" x14ac:dyDescent="0.25">
      <c r="A56" s="38" t="s">
        <v>54</v>
      </c>
      <c r="B56" s="24" t="s">
        <v>51</v>
      </c>
      <c r="C56" s="95" t="s">
        <v>312</v>
      </c>
    </row>
    <row r="57" spans="1:3" x14ac:dyDescent="0.25">
      <c r="A57" s="38" t="s">
        <v>56</v>
      </c>
      <c r="B57" s="24" t="s">
        <v>51</v>
      </c>
      <c r="C57" s="95" t="s">
        <v>314</v>
      </c>
    </row>
    <row r="58" spans="1:3" x14ac:dyDescent="0.25">
      <c r="A58" s="38" t="s">
        <v>58</v>
      </c>
      <c r="B58" s="24" t="s">
        <v>51</v>
      </c>
      <c r="C58" s="95" t="s">
        <v>313</v>
      </c>
    </row>
    <row r="59" spans="1:3" x14ac:dyDescent="0.25">
      <c r="A59" s="38" t="s">
        <v>60</v>
      </c>
      <c r="B59" s="24" t="s">
        <v>51</v>
      </c>
      <c r="C59" s="95" t="s">
        <v>315</v>
      </c>
    </row>
    <row r="60" spans="1:3" x14ac:dyDescent="0.25">
      <c r="A60" s="38" t="s">
        <v>55</v>
      </c>
      <c r="B60" s="24" t="s">
        <v>51</v>
      </c>
      <c r="C60" s="95" t="s">
        <v>316</v>
      </c>
    </row>
    <row r="61" spans="1:3" x14ac:dyDescent="0.25">
      <c r="A61" s="38" t="s">
        <v>63</v>
      </c>
      <c r="B61" s="24" t="s">
        <v>51</v>
      </c>
      <c r="C61" s="95" t="s">
        <v>317</v>
      </c>
    </row>
    <row r="62" spans="1:3" x14ac:dyDescent="0.25">
      <c r="A62" s="38" t="s">
        <v>201</v>
      </c>
      <c r="B62" s="24" t="s">
        <v>51</v>
      </c>
      <c r="C62" s="95" t="s">
        <v>318</v>
      </c>
    </row>
    <row r="63" spans="1:3" x14ac:dyDescent="0.25">
      <c r="A63" s="38" t="s">
        <v>64</v>
      </c>
      <c r="B63" s="24" t="s">
        <v>51</v>
      </c>
      <c r="C63" s="95" t="s">
        <v>319</v>
      </c>
    </row>
    <row r="64" spans="1:3" x14ac:dyDescent="0.25">
      <c r="A64" s="38" t="s">
        <v>66</v>
      </c>
      <c r="B64" s="24" t="s">
        <v>51</v>
      </c>
      <c r="C64" s="95" t="s">
        <v>320</v>
      </c>
    </row>
    <row r="65" spans="1:3" x14ac:dyDescent="0.25">
      <c r="A65" s="38" t="s">
        <v>67</v>
      </c>
      <c r="B65" s="24" t="s">
        <v>51</v>
      </c>
      <c r="C65" s="95" t="s">
        <v>321</v>
      </c>
    </row>
    <row r="66" spans="1:3" x14ac:dyDescent="0.25">
      <c r="A66" s="38" t="s">
        <v>69</v>
      </c>
      <c r="B66" s="24" t="s">
        <v>51</v>
      </c>
      <c r="C66" s="95" t="s">
        <v>322</v>
      </c>
    </row>
    <row r="67" spans="1:3" x14ac:dyDescent="0.25">
      <c r="A67" s="38" t="s">
        <v>59</v>
      </c>
      <c r="B67" s="24" t="s">
        <v>51</v>
      </c>
      <c r="C67" s="95" t="s">
        <v>323</v>
      </c>
    </row>
    <row r="68" spans="1:3" x14ac:dyDescent="0.25">
      <c r="A68" s="38" t="s">
        <v>72</v>
      </c>
      <c r="B68" s="24" t="s">
        <v>51</v>
      </c>
      <c r="C68" s="95" t="s">
        <v>324</v>
      </c>
    </row>
    <row r="69" spans="1:3" x14ac:dyDescent="0.25">
      <c r="A69" s="38" t="s">
        <v>205</v>
      </c>
      <c r="B69" s="24" t="s">
        <v>51</v>
      </c>
      <c r="C69" s="95" t="s">
        <v>325</v>
      </c>
    </row>
    <row r="70" spans="1:3" x14ac:dyDescent="0.25">
      <c r="A70" s="38" t="s">
        <v>75</v>
      </c>
      <c r="B70" s="24" t="s">
        <v>51</v>
      </c>
      <c r="C70" s="95" t="s">
        <v>326</v>
      </c>
    </row>
    <row r="71" spans="1:3" x14ac:dyDescent="0.25">
      <c r="A71" s="38" t="s">
        <v>76</v>
      </c>
      <c r="B71" s="24" t="s">
        <v>51</v>
      </c>
      <c r="C71" s="95" t="s">
        <v>327</v>
      </c>
    </row>
    <row r="72" spans="1:3" x14ac:dyDescent="0.25">
      <c r="A72" s="38" t="s">
        <v>77</v>
      </c>
      <c r="B72" s="24" t="s">
        <v>51</v>
      </c>
      <c r="C72" s="95" t="s">
        <v>328</v>
      </c>
    </row>
    <row r="73" spans="1:3" x14ac:dyDescent="0.25">
      <c r="A73" s="38" t="s">
        <v>79</v>
      </c>
      <c r="B73" s="24" t="s">
        <v>51</v>
      </c>
      <c r="C73" s="95" t="s">
        <v>329</v>
      </c>
    </row>
    <row r="74" spans="1:3" x14ac:dyDescent="0.25">
      <c r="A74" s="38" t="s">
        <v>80</v>
      </c>
      <c r="B74" s="24" t="s">
        <v>51</v>
      </c>
      <c r="C74" s="95" t="s">
        <v>330</v>
      </c>
    </row>
    <row r="75" spans="1:3" x14ac:dyDescent="0.25">
      <c r="A75" s="38" t="s">
        <v>81</v>
      </c>
      <c r="B75" s="24" t="s">
        <v>51</v>
      </c>
      <c r="C75" s="95" t="s">
        <v>331</v>
      </c>
    </row>
    <row r="76" spans="1:3" x14ac:dyDescent="0.25">
      <c r="A76" s="38" t="s">
        <v>82</v>
      </c>
      <c r="B76" s="24" t="s">
        <v>51</v>
      </c>
      <c r="C76" s="95" t="s">
        <v>332</v>
      </c>
    </row>
    <row r="77" spans="1:3" x14ac:dyDescent="0.25">
      <c r="A77" s="38" t="s">
        <v>209</v>
      </c>
      <c r="B77" s="24" t="s">
        <v>51</v>
      </c>
      <c r="C77" s="23" t="s">
        <v>333</v>
      </c>
    </row>
    <row r="78" spans="1:3" x14ac:dyDescent="0.25">
      <c r="A78" s="38" t="s">
        <v>86</v>
      </c>
      <c r="B78" s="24" t="s">
        <v>51</v>
      </c>
      <c r="C78" s="23" t="s">
        <v>334</v>
      </c>
    </row>
    <row r="79" spans="1:3" x14ac:dyDescent="0.25">
      <c r="A79" s="38" t="s">
        <v>210</v>
      </c>
      <c r="B79" s="24" t="s">
        <v>51</v>
      </c>
      <c r="C79" s="23" t="s">
        <v>335</v>
      </c>
    </row>
    <row r="80" spans="1:3" x14ac:dyDescent="0.25">
      <c r="A80" s="38" t="s">
        <v>211</v>
      </c>
      <c r="B80" s="24" t="s">
        <v>51</v>
      </c>
      <c r="C80" s="23" t="s">
        <v>336</v>
      </c>
    </row>
    <row r="81" spans="1:3" x14ac:dyDescent="0.25">
      <c r="A81" s="38" t="s">
        <v>90</v>
      </c>
      <c r="B81" s="24" t="s">
        <v>51</v>
      </c>
      <c r="C81" s="23" t="s">
        <v>337</v>
      </c>
    </row>
    <row r="82" spans="1:3" x14ac:dyDescent="0.25">
      <c r="A82" s="38" t="s">
        <v>92</v>
      </c>
      <c r="B82" s="24" t="s">
        <v>51</v>
      </c>
      <c r="C82" s="23" t="s">
        <v>338</v>
      </c>
    </row>
    <row r="83" spans="1:3" x14ac:dyDescent="0.25">
      <c r="A83" s="38" t="s">
        <v>93</v>
      </c>
      <c r="B83" s="24" t="s">
        <v>51</v>
      </c>
      <c r="C83" s="23" t="s">
        <v>339</v>
      </c>
    </row>
    <row r="84" spans="1:3" x14ac:dyDescent="0.25">
      <c r="A84" s="38" t="s">
        <v>94</v>
      </c>
      <c r="B84" s="24" t="s">
        <v>51</v>
      </c>
      <c r="C84" s="23" t="s">
        <v>340</v>
      </c>
    </row>
    <row r="85" spans="1:3" x14ac:dyDescent="0.25">
      <c r="A85" s="38" t="s">
        <v>213</v>
      </c>
      <c r="B85" s="24" t="s">
        <v>51</v>
      </c>
      <c r="C85" s="23" t="s">
        <v>341</v>
      </c>
    </row>
    <row r="86" spans="1:3" x14ac:dyDescent="0.25">
      <c r="A86" s="38" t="s">
        <v>96</v>
      </c>
      <c r="B86" s="24" t="s">
        <v>51</v>
      </c>
      <c r="C86" s="23" t="s">
        <v>342</v>
      </c>
    </row>
    <row r="87" spans="1:3" x14ac:dyDescent="0.25">
      <c r="A87" s="38" t="s">
        <v>97</v>
      </c>
      <c r="B87" s="24" t="s">
        <v>51</v>
      </c>
      <c r="C87" s="23" t="s">
        <v>343</v>
      </c>
    </row>
    <row r="88" spans="1:3" x14ac:dyDescent="0.25">
      <c r="A88" s="38" t="s">
        <v>216</v>
      </c>
      <c r="B88" s="24" t="s">
        <v>51</v>
      </c>
      <c r="C88" s="23" t="s">
        <v>344</v>
      </c>
    </row>
    <row r="89" spans="1:3" x14ac:dyDescent="0.25">
      <c r="A89" s="38" t="s">
        <v>217</v>
      </c>
      <c r="B89" s="24" t="s">
        <v>51</v>
      </c>
      <c r="C89" s="23" t="s">
        <v>345</v>
      </c>
    </row>
    <row r="90" spans="1:3" x14ac:dyDescent="0.25">
      <c r="A90" s="38" t="s">
        <v>218</v>
      </c>
      <c r="B90" s="24" t="s">
        <v>51</v>
      </c>
      <c r="C90" s="23" t="s">
        <v>346</v>
      </c>
    </row>
    <row r="91" spans="1:3" x14ac:dyDescent="0.25">
      <c r="A91" s="38" t="s">
        <v>101</v>
      </c>
      <c r="B91" s="24" t="s">
        <v>51</v>
      </c>
      <c r="C91" s="23" t="s">
        <v>347</v>
      </c>
    </row>
    <row r="92" spans="1:3" x14ac:dyDescent="0.25">
      <c r="A92" s="38" t="s">
        <v>103</v>
      </c>
      <c r="B92" s="24" t="s">
        <v>51</v>
      </c>
      <c r="C92" s="23" t="s">
        <v>348</v>
      </c>
    </row>
    <row r="93" spans="1:3" x14ac:dyDescent="0.25">
      <c r="A93" s="38" t="s">
        <v>105</v>
      </c>
      <c r="B93" s="24" t="s">
        <v>51</v>
      </c>
      <c r="C93" s="23" t="s">
        <v>349</v>
      </c>
    </row>
    <row r="94" spans="1:3" x14ac:dyDescent="0.25">
      <c r="A94" s="38" t="s">
        <v>107</v>
      </c>
      <c r="B94" s="24" t="s">
        <v>51</v>
      </c>
      <c r="C94" s="23" t="s">
        <v>350</v>
      </c>
    </row>
    <row r="95" spans="1:3" x14ac:dyDescent="0.25">
      <c r="A95" s="38" t="s">
        <v>109</v>
      </c>
      <c r="B95" s="24" t="s">
        <v>51</v>
      </c>
      <c r="C95" s="23" t="s">
        <v>351</v>
      </c>
    </row>
    <row r="96" spans="1:3" x14ac:dyDescent="0.25">
      <c r="A96" s="38" t="s">
        <v>219</v>
      </c>
      <c r="B96" s="24" t="s">
        <v>51</v>
      </c>
      <c r="C96" s="23" t="s">
        <v>352</v>
      </c>
    </row>
    <row r="97" spans="1:3" x14ac:dyDescent="0.25">
      <c r="A97" s="38" t="s">
        <v>111</v>
      </c>
      <c r="B97" s="24" t="s">
        <v>51</v>
      </c>
      <c r="C97" s="23" t="s">
        <v>353</v>
      </c>
    </row>
    <row r="98" spans="1:3" x14ac:dyDescent="0.25">
      <c r="A98" s="38" t="s">
        <v>112</v>
      </c>
      <c r="B98" s="24" t="s">
        <v>51</v>
      </c>
      <c r="C98" s="23" t="s">
        <v>354</v>
      </c>
    </row>
    <row r="99" spans="1:3" x14ac:dyDescent="0.25">
      <c r="A99" s="38" t="s">
        <v>432</v>
      </c>
      <c r="B99" s="24" t="s">
        <v>51</v>
      </c>
      <c r="C99" s="23" t="s">
        <v>355</v>
      </c>
    </row>
    <row r="100" spans="1:3" x14ac:dyDescent="0.25">
      <c r="A100" s="38" t="s">
        <v>222</v>
      </c>
      <c r="B100" s="24" t="s">
        <v>51</v>
      </c>
      <c r="C100" s="23" t="s">
        <v>356</v>
      </c>
    </row>
    <row r="101" spans="1:3" x14ac:dyDescent="0.25">
      <c r="A101" s="38" t="s">
        <v>6</v>
      </c>
      <c r="B101" s="24" t="s">
        <v>7</v>
      </c>
      <c r="C101" s="87" t="s">
        <v>271</v>
      </c>
    </row>
    <row r="102" spans="1:3" x14ac:dyDescent="0.25">
      <c r="A102" s="38" t="s">
        <v>8</v>
      </c>
      <c r="B102" s="24" t="s">
        <v>7</v>
      </c>
      <c r="C102" s="87" t="s">
        <v>272</v>
      </c>
    </row>
    <row r="103" spans="1:3" x14ac:dyDescent="0.25">
      <c r="A103" s="38" t="s">
        <v>10</v>
      </c>
      <c r="B103" s="24" t="s">
        <v>7</v>
      </c>
      <c r="C103" s="87" t="s">
        <v>273</v>
      </c>
    </row>
    <row r="104" spans="1:3" x14ac:dyDescent="0.25">
      <c r="A104" s="38" t="s">
        <v>142</v>
      </c>
      <c r="B104" s="24" t="s">
        <v>7</v>
      </c>
      <c r="C104" s="87" t="s">
        <v>274</v>
      </c>
    </row>
    <row r="105" spans="1:3" x14ac:dyDescent="0.25">
      <c r="A105" s="38" t="s">
        <v>12</v>
      </c>
      <c r="B105" s="24" t="s">
        <v>7</v>
      </c>
      <c r="C105" s="87" t="s">
        <v>275</v>
      </c>
    </row>
    <row r="106" spans="1:3" x14ac:dyDescent="0.25">
      <c r="A106" s="38" t="s">
        <v>144</v>
      </c>
      <c r="B106" s="24" t="s">
        <v>7</v>
      </c>
      <c r="C106" s="87" t="s">
        <v>276</v>
      </c>
    </row>
    <row r="107" spans="1:3" x14ac:dyDescent="0.25">
      <c r="A107" s="38" t="s">
        <v>15</v>
      </c>
      <c r="B107" s="24" t="s">
        <v>7</v>
      </c>
      <c r="C107" s="87" t="s">
        <v>277</v>
      </c>
    </row>
    <row r="108" spans="1:3" x14ac:dyDescent="0.25">
      <c r="A108" s="38" t="s">
        <v>17</v>
      </c>
      <c r="B108" s="24" t="s">
        <v>7</v>
      </c>
      <c r="C108" s="87" t="s">
        <v>278</v>
      </c>
    </row>
    <row r="109" spans="1:3" x14ac:dyDescent="0.25">
      <c r="A109" s="38" t="s">
        <v>18</v>
      </c>
      <c r="B109" s="24" t="s">
        <v>7</v>
      </c>
      <c r="C109" s="87" t="s">
        <v>279</v>
      </c>
    </row>
    <row r="110" spans="1:3" x14ac:dyDescent="0.25">
      <c r="A110" s="38" t="s">
        <v>19</v>
      </c>
      <c r="B110" s="24" t="s">
        <v>7</v>
      </c>
      <c r="C110" s="23" t="s">
        <v>357</v>
      </c>
    </row>
    <row r="111" spans="1:3" x14ac:dyDescent="0.25">
      <c r="A111" s="38" t="s">
        <v>148</v>
      </c>
      <c r="B111" s="24" t="s">
        <v>7</v>
      </c>
      <c r="C111" s="23" t="s">
        <v>358</v>
      </c>
    </row>
    <row r="112" spans="1:3" x14ac:dyDescent="0.25">
      <c r="A112" s="38" t="s">
        <v>150</v>
      </c>
      <c r="B112" s="24" t="s">
        <v>7</v>
      </c>
      <c r="C112" s="88" t="s">
        <v>280</v>
      </c>
    </row>
    <row r="113" spans="1:3" x14ac:dyDescent="0.25">
      <c r="A113" s="38" t="s">
        <v>20</v>
      </c>
      <c r="B113" s="24" t="s">
        <v>7</v>
      </c>
      <c r="C113" s="88" t="s">
        <v>281</v>
      </c>
    </row>
    <row r="114" spans="1:3" x14ac:dyDescent="0.25">
      <c r="A114" s="38" t="s">
        <v>21</v>
      </c>
      <c r="B114" s="24" t="s">
        <v>7</v>
      </c>
      <c r="C114" s="88" t="s">
        <v>282</v>
      </c>
    </row>
    <row r="115" spans="1:3" x14ac:dyDescent="0.25">
      <c r="A115" s="38" t="s">
        <v>22</v>
      </c>
      <c r="B115" s="24" t="s">
        <v>7</v>
      </c>
      <c r="C115" s="88" t="s">
        <v>283</v>
      </c>
    </row>
    <row r="116" spans="1:3" x14ac:dyDescent="0.25">
      <c r="A116" s="38" t="s">
        <v>155</v>
      </c>
      <c r="B116" s="24" t="s">
        <v>7</v>
      </c>
      <c r="C116" s="88" t="s">
        <v>284</v>
      </c>
    </row>
    <row r="117" spans="1:3" x14ac:dyDescent="0.25">
      <c r="A117" s="38" t="s">
        <v>157</v>
      </c>
      <c r="B117" s="24" t="s">
        <v>7</v>
      </c>
      <c r="C117" s="88" t="s">
        <v>285</v>
      </c>
    </row>
    <row r="118" spans="1:3" x14ac:dyDescent="0.25">
      <c r="A118" s="38" t="s">
        <v>24</v>
      </c>
      <c r="B118" s="24" t="s">
        <v>7</v>
      </c>
      <c r="C118" s="88" t="s">
        <v>286</v>
      </c>
    </row>
    <row r="119" spans="1:3" x14ac:dyDescent="0.25">
      <c r="A119" s="38" t="s">
        <v>25</v>
      </c>
      <c r="B119" s="24" t="s">
        <v>7</v>
      </c>
      <c r="C119" s="88" t="s">
        <v>287</v>
      </c>
    </row>
    <row r="120" spans="1:3" x14ac:dyDescent="0.25">
      <c r="A120" s="38" t="s">
        <v>26</v>
      </c>
      <c r="B120" s="24" t="s">
        <v>7</v>
      </c>
      <c r="C120" s="88" t="s">
        <v>288</v>
      </c>
    </row>
    <row r="121" spans="1:3" x14ac:dyDescent="0.25">
      <c r="A121" s="38" t="s">
        <v>27</v>
      </c>
      <c r="B121" s="24" t="s">
        <v>7</v>
      </c>
      <c r="C121" s="88" t="s">
        <v>289</v>
      </c>
    </row>
    <row r="122" spans="1:3" x14ac:dyDescent="0.25">
      <c r="A122" s="38" t="s">
        <v>28</v>
      </c>
      <c r="B122" s="24" t="s">
        <v>7</v>
      </c>
      <c r="C122" s="88" t="s">
        <v>290</v>
      </c>
    </row>
    <row r="123" spans="1:3" x14ac:dyDescent="0.25">
      <c r="A123" s="38" t="s">
        <v>29</v>
      </c>
      <c r="B123" s="24" t="s">
        <v>7</v>
      </c>
      <c r="C123" s="88" t="s">
        <v>291</v>
      </c>
    </row>
    <row r="124" spans="1:3" x14ac:dyDescent="0.25">
      <c r="A124" s="38" t="s">
        <v>165</v>
      </c>
      <c r="B124" s="24" t="s">
        <v>7</v>
      </c>
      <c r="C124" s="88" t="s">
        <v>292</v>
      </c>
    </row>
    <row r="125" spans="1:3" x14ac:dyDescent="0.25">
      <c r="A125" s="38" t="s">
        <v>30</v>
      </c>
      <c r="B125" s="24" t="s">
        <v>7</v>
      </c>
      <c r="C125" s="89" t="s">
        <v>293</v>
      </c>
    </row>
    <row r="126" spans="1:3" x14ac:dyDescent="0.25">
      <c r="A126" s="38" t="s">
        <v>168</v>
      </c>
      <c r="B126" s="24" t="s">
        <v>7</v>
      </c>
      <c r="C126" s="89" t="s">
        <v>294</v>
      </c>
    </row>
    <row r="127" spans="1:3" x14ac:dyDescent="0.25">
      <c r="A127" s="38" t="s">
        <v>169</v>
      </c>
      <c r="B127" s="24" t="s">
        <v>7</v>
      </c>
      <c r="C127" s="89" t="s">
        <v>295</v>
      </c>
    </row>
    <row r="128" spans="1:3" x14ac:dyDescent="0.25">
      <c r="A128" s="38" t="s">
        <v>32</v>
      </c>
      <c r="B128" s="24" t="s">
        <v>7</v>
      </c>
      <c r="C128" s="95" t="s">
        <v>405</v>
      </c>
    </row>
    <row r="129" spans="1:3" x14ac:dyDescent="0.25">
      <c r="A129" s="38" t="s">
        <v>427</v>
      </c>
      <c r="B129" s="24" t="s">
        <v>7</v>
      </c>
      <c r="C129" s="95" t="s">
        <v>428</v>
      </c>
    </row>
    <row r="130" spans="1:3" x14ac:dyDescent="0.25">
      <c r="A130" s="38" t="s">
        <v>171</v>
      </c>
      <c r="B130" s="24" t="s">
        <v>7</v>
      </c>
      <c r="C130" s="90" t="s">
        <v>296</v>
      </c>
    </row>
    <row r="131" spans="1:3" x14ac:dyDescent="0.25">
      <c r="A131" s="38" t="s">
        <v>173</v>
      </c>
      <c r="B131" s="24" t="s">
        <v>7</v>
      </c>
      <c r="C131" s="90" t="s">
        <v>297</v>
      </c>
    </row>
    <row r="132" spans="1:3" x14ac:dyDescent="0.25">
      <c r="A132" s="38" t="s">
        <v>174</v>
      </c>
      <c r="B132" s="24" t="s">
        <v>7</v>
      </c>
      <c r="C132" s="90" t="s">
        <v>298</v>
      </c>
    </row>
    <row r="133" spans="1:3" x14ac:dyDescent="0.25">
      <c r="A133" s="38" t="s">
        <v>176</v>
      </c>
      <c r="B133" s="24" t="s">
        <v>7</v>
      </c>
      <c r="C133" s="90" t="s">
        <v>299</v>
      </c>
    </row>
    <row r="134" spans="1:3" x14ac:dyDescent="0.25">
      <c r="A134" s="38" t="s">
        <v>177</v>
      </c>
      <c r="B134" s="24" t="s">
        <v>7</v>
      </c>
      <c r="C134" s="95" t="s">
        <v>406</v>
      </c>
    </row>
    <row r="135" spans="1:3" x14ac:dyDescent="0.25">
      <c r="A135" s="38" t="s">
        <v>179</v>
      </c>
      <c r="B135" s="24" t="s">
        <v>7</v>
      </c>
      <c r="C135" s="91" t="s">
        <v>300</v>
      </c>
    </row>
    <row r="136" spans="1:3" x14ac:dyDescent="0.25">
      <c r="A136" s="38" t="s">
        <v>243</v>
      </c>
      <c r="B136" s="24" t="s">
        <v>7</v>
      </c>
      <c r="C136" s="91" t="s">
        <v>301</v>
      </c>
    </row>
    <row r="137" spans="1:3" x14ac:dyDescent="0.25">
      <c r="A137" s="38" t="s">
        <v>37</v>
      </c>
      <c r="B137" s="24" t="s">
        <v>7</v>
      </c>
      <c r="C137" s="95" t="s">
        <v>407</v>
      </c>
    </row>
    <row r="138" spans="1:3" x14ac:dyDescent="0.25">
      <c r="A138" s="38" t="s">
        <v>39</v>
      </c>
      <c r="B138" s="24" t="s">
        <v>7</v>
      </c>
      <c r="C138" s="95" t="s">
        <v>408</v>
      </c>
    </row>
    <row r="139" spans="1:3" x14ac:dyDescent="0.25">
      <c r="A139" s="38" t="s">
        <v>40</v>
      </c>
      <c r="B139" s="24" t="s">
        <v>7</v>
      </c>
      <c r="C139" s="92" t="s">
        <v>302</v>
      </c>
    </row>
    <row r="140" spans="1:3" x14ac:dyDescent="0.25">
      <c r="A140" s="38" t="s">
        <v>42</v>
      </c>
      <c r="B140" s="24" t="s">
        <v>7</v>
      </c>
      <c r="C140" s="92" t="s">
        <v>303</v>
      </c>
    </row>
    <row r="141" spans="1:3" x14ac:dyDescent="0.25">
      <c r="A141" s="38" t="s">
        <v>43</v>
      </c>
      <c r="B141" s="24" t="s">
        <v>7</v>
      </c>
      <c r="C141" s="93" t="s">
        <v>304</v>
      </c>
    </row>
    <row r="142" spans="1:3" x14ac:dyDescent="0.25">
      <c r="A142" s="38" t="s">
        <v>431</v>
      </c>
      <c r="B142" s="24" t="s">
        <v>45</v>
      </c>
      <c r="C142" s="95" t="s">
        <v>416</v>
      </c>
    </row>
    <row r="143" spans="1:3" x14ac:dyDescent="0.25">
      <c r="A143" s="38" t="s">
        <v>414</v>
      </c>
      <c r="B143" s="24" t="s">
        <v>415</v>
      </c>
      <c r="C143" s="95" t="s">
        <v>305</v>
      </c>
    </row>
    <row r="144" spans="1:3" x14ac:dyDescent="0.25">
      <c r="A144" s="38" t="s">
        <v>435</v>
      </c>
      <c r="B144" s="24" t="s">
        <v>46</v>
      </c>
      <c r="C144" s="95" t="s">
        <v>409</v>
      </c>
    </row>
    <row r="145" spans="1:3" x14ac:dyDescent="0.25">
      <c r="A145" s="38" t="s">
        <v>438</v>
      </c>
      <c r="B145" s="24" t="s">
        <v>47</v>
      </c>
      <c r="C145" s="94" t="s">
        <v>306</v>
      </c>
    </row>
    <row r="146" spans="1:3" x14ac:dyDescent="0.25">
      <c r="A146" s="38" t="s">
        <v>439</v>
      </c>
      <c r="B146" s="24" t="s">
        <v>47</v>
      </c>
      <c r="C146" s="94" t="s">
        <v>307</v>
      </c>
    </row>
    <row r="147" spans="1:3" x14ac:dyDescent="0.25">
      <c r="A147" s="38" t="s">
        <v>440</v>
      </c>
      <c r="B147" s="24" t="s">
        <v>47</v>
      </c>
      <c r="C147" s="95" t="s">
        <v>308</v>
      </c>
    </row>
    <row r="148" spans="1:3" x14ac:dyDescent="0.25">
      <c r="A148" s="38" t="s">
        <v>441</v>
      </c>
      <c r="B148" s="24" t="s">
        <v>47</v>
      </c>
      <c r="C148" s="95" t="s">
        <v>309</v>
      </c>
    </row>
    <row r="149" spans="1:3" x14ac:dyDescent="0.25">
      <c r="A149" s="38" t="s">
        <v>442</v>
      </c>
      <c r="B149" s="24" t="s">
        <v>47</v>
      </c>
      <c r="C149" s="95" t="s">
        <v>310</v>
      </c>
    </row>
    <row r="150" spans="1:3" x14ac:dyDescent="0.25">
      <c r="A150" s="38" t="s">
        <v>443</v>
      </c>
      <c r="B150" s="24" t="s">
        <v>47</v>
      </c>
      <c r="C150" s="95" t="s">
        <v>410</v>
      </c>
    </row>
    <row r="151" spans="1:3" x14ac:dyDescent="0.25">
      <c r="A151" s="38" t="s">
        <v>444</v>
      </c>
      <c r="B151" s="24" t="s">
        <v>47</v>
      </c>
      <c r="C151" s="95" t="s">
        <v>411</v>
      </c>
    </row>
    <row r="152" spans="1:3" x14ac:dyDescent="0.25">
      <c r="A152" s="38" t="s">
        <v>445</v>
      </c>
      <c r="B152" s="24" t="s">
        <v>47</v>
      </c>
      <c r="C152" s="95" t="s">
        <v>412</v>
      </c>
    </row>
    <row r="153" spans="1:3" x14ac:dyDescent="0.25">
      <c r="A153" s="38" t="s">
        <v>446</v>
      </c>
      <c r="B153" s="24" t="s">
        <v>47</v>
      </c>
      <c r="C153" s="95" t="s">
        <v>413</v>
      </c>
    </row>
    <row r="154" spans="1:3" x14ac:dyDescent="0.25">
      <c r="A154" s="38" t="s">
        <v>52</v>
      </c>
      <c r="B154" s="24" t="s">
        <v>53</v>
      </c>
      <c r="C154" s="81" t="s">
        <v>359</v>
      </c>
    </row>
    <row r="155" spans="1:3" x14ac:dyDescent="0.25">
      <c r="A155" s="38" t="s">
        <v>198</v>
      </c>
      <c r="B155" s="24" t="s">
        <v>53</v>
      </c>
      <c r="C155" s="81" t="s">
        <v>360</v>
      </c>
    </row>
    <row r="156" spans="1:3" x14ac:dyDescent="0.25">
      <c r="A156" s="38" t="s">
        <v>430</v>
      </c>
      <c r="B156" s="24" t="s">
        <v>53</v>
      </c>
      <c r="C156" s="23" t="s">
        <v>361</v>
      </c>
    </row>
    <row r="157" spans="1:3" x14ac:dyDescent="0.25">
      <c r="A157" s="38" t="s">
        <v>57</v>
      </c>
      <c r="B157" s="24" t="s">
        <v>53</v>
      </c>
      <c r="C157" s="23" t="s">
        <v>362</v>
      </c>
    </row>
    <row r="158" spans="1:3" x14ac:dyDescent="0.25">
      <c r="A158" s="38" t="s">
        <v>199</v>
      </c>
      <c r="B158" s="24" t="s">
        <v>53</v>
      </c>
      <c r="C158" s="23" t="s">
        <v>363</v>
      </c>
    </row>
    <row r="159" spans="1:3" x14ac:dyDescent="0.25">
      <c r="A159" s="38" t="s">
        <v>61</v>
      </c>
      <c r="B159" s="24" t="s">
        <v>53</v>
      </c>
      <c r="C159" s="23" t="s">
        <v>364</v>
      </c>
    </row>
    <row r="160" spans="1:3" x14ac:dyDescent="0.25">
      <c r="A160" s="38" t="s">
        <v>62</v>
      </c>
      <c r="B160" s="24" t="s">
        <v>53</v>
      </c>
      <c r="C160" s="23" t="s">
        <v>365</v>
      </c>
    </row>
    <row r="161" spans="1:3" x14ac:dyDescent="0.25">
      <c r="A161" s="38" t="s">
        <v>200</v>
      </c>
      <c r="B161" s="24" t="s">
        <v>53</v>
      </c>
      <c r="C161" s="23" t="s">
        <v>366</v>
      </c>
    </row>
    <row r="162" spans="1:3" x14ac:dyDescent="0.25">
      <c r="A162" s="38" t="s">
        <v>202</v>
      </c>
      <c r="B162" s="24" t="s">
        <v>53</v>
      </c>
      <c r="C162" s="23" t="s">
        <v>367</v>
      </c>
    </row>
    <row r="163" spans="1:3" x14ac:dyDescent="0.25">
      <c r="A163" s="38" t="s">
        <v>65</v>
      </c>
      <c r="B163" s="24" t="s">
        <v>53</v>
      </c>
      <c r="C163" s="23" t="s">
        <v>368</v>
      </c>
    </row>
    <row r="164" spans="1:3" x14ac:dyDescent="0.25">
      <c r="A164" s="38" t="s">
        <v>203</v>
      </c>
      <c r="B164" s="24" t="s">
        <v>53</v>
      </c>
      <c r="C164" s="23" t="s">
        <v>369</v>
      </c>
    </row>
    <row r="165" spans="1:3" x14ac:dyDescent="0.25">
      <c r="A165" s="38" t="s">
        <v>68</v>
      </c>
      <c r="B165" s="24" t="s">
        <v>53</v>
      </c>
      <c r="C165" s="23" t="s">
        <v>370</v>
      </c>
    </row>
    <row r="166" spans="1:3" x14ac:dyDescent="0.25">
      <c r="A166" s="38" t="s">
        <v>70</v>
      </c>
      <c r="B166" s="24" t="s">
        <v>53</v>
      </c>
      <c r="C166" s="23" t="s">
        <v>371</v>
      </c>
    </row>
    <row r="167" spans="1:3" x14ac:dyDescent="0.25">
      <c r="A167" s="38" t="s">
        <v>71</v>
      </c>
      <c r="B167" s="24" t="s">
        <v>53</v>
      </c>
      <c r="C167" s="23" t="s">
        <v>372</v>
      </c>
    </row>
    <row r="168" spans="1:3" x14ac:dyDescent="0.25">
      <c r="A168" s="38" t="s">
        <v>204</v>
      </c>
      <c r="B168" s="24" t="s">
        <v>53</v>
      </c>
      <c r="C168" s="23" t="s">
        <v>417</v>
      </c>
    </row>
    <row r="169" spans="1:3" x14ac:dyDescent="0.25">
      <c r="A169" s="38" t="s">
        <v>73</v>
      </c>
      <c r="B169" s="24" t="s">
        <v>53</v>
      </c>
      <c r="C169" s="23" t="s">
        <v>373</v>
      </c>
    </row>
    <row r="170" spans="1:3" x14ac:dyDescent="0.25">
      <c r="A170" s="38" t="s">
        <v>74</v>
      </c>
      <c r="B170" s="24" t="s">
        <v>53</v>
      </c>
      <c r="C170" s="23" t="s">
        <v>374</v>
      </c>
    </row>
    <row r="171" spans="1:3" x14ac:dyDescent="0.25">
      <c r="A171" s="38" t="s">
        <v>418</v>
      </c>
      <c r="B171" s="24" t="s">
        <v>53</v>
      </c>
      <c r="C171" s="23" t="s">
        <v>419</v>
      </c>
    </row>
    <row r="172" spans="1:3" x14ac:dyDescent="0.25">
      <c r="A172" s="38" t="s">
        <v>206</v>
      </c>
      <c r="B172" s="24" t="s">
        <v>53</v>
      </c>
      <c r="C172" s="23" t="s">
        <v>375</v>
      </c>
    </row>
    <row r="173" spans="1:3" x14ac:dyDescent="0.25">
      <c r="A173" s="38" t="s">
        <v>207</v>
      </c>
      <c r="B173" s="24" t="s">
        <v>53</v>
      </c>
      <c r="C173" s="23" t="s">
        <v>376</v>
      </c>
    </row>
    <row r="174" spans="1:3" x14ac:dyDescent="0.25">
      <c r="A174" s="38" t="s">
        <v>78</v>
      </c>
      <c r="B174" s="24" t="s">
        <v>53</v>
      </c>
      <c r="C174" s="23" t="s">
        <v>377</v>
      </c>
    </row>
    <row r="175" spans="1:3" x14ac:dyDescent="0.25">
      <c r="A175" s="38" t="s">
        <v>453</v>
      </c>
      <c r="B175" s="24" t="s">
        <v>449</v>
      </c>
      <c r="C175" s="23" t="s">
        <v>457</v>
      </c>
    </row>
    <row r="176" spans="1:3" x14ac:dyDescent="0.25">
      <c r="A176" s="38" t="s">
        <v>454</v>
      </c>
      <c r="B176" s="24" t="s">
        <v>449</v>
      </c>
      <c r="C176" s="23" t="s">
        <v>458</v>
      </c>
    </row>
    <row r="177" spans="1:3" x14ac:dyDescent="0.25">
      <c r="A177" s="38" t="s">
        <v>455</v>
      </c>
      <c r="B177" s="24" t="s">
        <v>449</v>
      </c>
      <c r="C177" s="23" t="s">
        <v>459</v>
      </c>
    </row>
    <row r="178" spans="1:3" x14ac:dyDescent="0.25">
      <c r="A178" s="38" t="s">
        <v>456</v>
      </c>
      <c r="B178" s="24" t="s">
        <v>449</v>
      </c>
      <c r="C178" s="23" t="s">
        <v>460</v>
      </c>
    </row>
    <row r="179" spans="1:3" x14ac:dyDescent="0.25">
      <c r="A179" s="38" t="s">
        <v>83</v>
      </c>
      <c r="B179" s="24" t="s">
        <v>84</v>
      </c>
      <c r="C179" s="23" t="s">
        <v>378</v>
      </c>
    </row>
    <row r="180" spans="1:3" x14ac:dyDescent="0.25">
      <c r="A180" s="38" t="s">
        <v>85</v>
      </c>
      <c r="B180" s="24" t="s">
        <v>84</v>
      </c>
      <c r="C180" s="23" t="s">
        <v>379</v>
      </c>
    </row>
    <row r="181" spans="1:3" x14ac:dyDescent="0.25">
      <c r="A181" s="38" t="s">
        <v>87</v>
      </c>
      <c r="B181" s="24" t="s">
        <v>84</v>
      </c>
      <c r="C181" s="23" t="s">
        <v>380</v>
      </c>
    </row>
    <row r="182" spans="1:3" x14ac:dyDescent="0.25">
      <c r="A182" s="38" t="s">
        <v>88</v>
      </c>
      <c r="B182" s="24" t="s">
        <v>84</v>
      </c>
      <c r="C182" s="23" t="s">
        <v>381</v>
      </c>
    </row>
    <row r="183" spans="1:3" x14ac:dyDescent="0.25">
      <c r="A183" s="38" t="s">
        <v>89</v>
      </c>
      <c r="B183" s="24" t="s">
        <v>84</v>
      </c>
      <c r="C183" s="23" t="s">
        <v>382</v>
      </c>
    </row>
    <row r="184" spans="1:3" x14ac:dyDescent="0.25">
      <c r="A184" s="38" t="s">
        <v>91</v>
      </c>
      <c r="B184" s="24" t="s">
        <v>84</v>
      </c>
      <c r="C184" s="23" t="s">
        <v>383</v>
      </c>
    </row>
    <row r="185" spans="1:3" x14ac:dyDescent="0.25">
      <c r="A185" s="38" t="s">
        <v>212</v>
      </c>
      <c r="B185" s="24" t="s">
        <v>84</v>
      </c>
      <c r="C185" s="23" t="s">
        <v>384</v>
      </c>
    </row>
    <row r="186" spans="1:3" x14ac:dyDescent="0.25">
      <c r="A186" s="38" t="s">
        <v>214</v>
      </c>
      <c r="B186" s="24" t="s">
        <v>95</v>
      </c>
      <c r="C186" s="23" t="s">
        <v>385</v>
      </c>
    </row>
    <row r="187" spans="1:3" x14ac:dyDescent="0.25">
      <c r="A187" s="38" t="s">
        <v>215</v>
      </c>
      <c r="B187" s="24" t="s">
        <v>95</v>
      </c>
      <c r="C187" s="23" t="s">
        <v>386</v>
      </c>
    </row>
    <row r="188" spans="1:3" x14ac:dyDescent="0.25">
      <c r="A188" s="38" t="s">
        <v>98</v>
      </c>
      <c r="B188" s="24" t="s">
        <v>51</v>
      </c>
      <c r="C188" s="23" t="s">
        <v>387</v>
      </c>
    </row>
    <row r="189" spans="1:3" x14ac:dyDescent="0.25">
      <c r="A189" s="38" t="s">
        <v>99</v>
      </c>
      <c r="B189" s="24" t="s">
        <v>51</v>
      </c>
      <c r="C189" s="23" t="s">
        <v>388</v>
      </c>
    </row>
    <row r="190" spans="1:3" x14ac:dyDescent="0.25">
      <c r="A190" s="38" t="s">
        <v>100</v>
      </c>
      <c r="B190" s="24" t="s">
        <v>51</v>
      </c>
      <c r="C190" s="23" t="s">
        <v>389</v>
      </c>
    </row>
    <row r="191" spans="1:3" x14ac:dyDescent="0.25">
      <c r="A191" s="38" t="s">
        <v>102</v>
      </c>
      <c r="B191" s="24" t="s">
        <v>51</v>
      </c>
      <c r="C191" s="23" t="s">
        <v>390</v>
      </c>
    </row>
    <row r="192" spans="1:3" x14ac:dyDescent="0.25">
      <c r="A192" s="38" t="s">
        <v>104</v>
      </c>
      <c r="B192" s="24" t="s">
        <v>51</v>
      </c>
      <c r="C192" s="23" t="s">
        <v>391</v>
      </c>
    </row>
    <row r="193" spans="1:3" x14ac:dyDescent="0.25">
      <c r="A193" s="38" t="s">
        <v>106</v>
      </c>
      <c r="B193" s="24" t="s">
        <v>51</v>
      </c>
      <c r="C193" s="23" t="s">
        <v>392</v>
      </c>
    </row>
    <row r="194" spans="1:3" x14ac:dyDescent="0.25">
      <c r="A194" s="38" t="s">
        <v>108</v>
      </c>
      <c r="B194" s="24" t="s">
        <v>51</v>
      </c>
      <c r="C194" s="23" t="s">
        <v>393</v>
      </c>
    </row>
    <row r="195" spans="1:3" x14ac:dyDescent="0.25">
      <c r="A195" s="38" t="s">
        <v>110</v>
      </c>
      <c r="B195" s="24" t="s">
        <v>51</v>
      </c>
      <c r="C195" s="23" t="s">
        <v>394</v>
      </c>
    </row>
    <row r="196" spans="1:3" x14ac:dyDescent="0.25">
      <c r="A196" s="38" t="s">
        <v>220</v>
      </c>
      <c r="B196" s="24" t="s">
        <v>51</v>
      </c>
      <c r="C196" s="23" t="s">
        <v>420</v>
      </c>
    </row>
    <row r="197" spans="1:3" x14ac:dyDescent="0.25">
      <c r="A197" s="38" t="s">
        <v>221</v>
      </c>
      <c r="B197" s="24" t="s">
        <v>51</v>
      </c>
      <c r="C197" s="23" t="s">
        <v>396</v>
      </c>
    </row>
    <row r="198" spans="1:3" x14ac:dyDescent="0.25">
      <c r="A198" s="38" t="s">
        <v>223</v>
      </c>
      <c r="B198" s="24" t="s">
        <v>51</v>
      </c>
      <c r="C198" s="23" t="s">
        <v>397</v>
      </c>
    </row>
    <row r="199" spans="1:3" x14ac:dyDescent="0.25">
      <c r="A199" s="38" t="s">
        <v>224</v>
      </c>
      <c r="B199" s="24" t="s">
        <v>51</v>
      </c>
      <c r="C199" s="23" t="s">
        <v>398</v>
      </c>
    </row>
    <row r="200" spans="1:3" x14ac:dyDescent="0.25">
      <c r="A200" s="38" t="s">
        <v>226</v>
      </c>
      <c r="B200" s="24" t="s">
        <v>51</v>
      </c>
      <c r="C200" s="23" t="s">
        <v>399</v>
      </c>
    </row>
    <row r="201" spans="1:3" x14ac:dyDescent="0.25">
      <c r="A201" s="38" t="s">
        <v>227</v>
      </c>
      <c r="B201" s="24" t="s">
        <v>53</v>
      </c>
      <c r="C201" s="23" t="s">
        <v>395</v>
      </c>
    </row>
    <row r="202" spans="1:3" x14ac:dyDescent="0.25">
      <c r="A202" s="38" t="s">
        <v>228</v>
      </c>
      <c r="B202" s="24" t="s">
        <v>53</v>
      </c>
      <c r="C202" s="23" t="s">
        <v>400</v>
      </c>
    </row>
    <row r="203" spans="1:3" x14ac:dyDescent="0.25">
      <c r="A203" s="38" t="s">
        <v>113</v>
      </c>
      <c r="B203" s="24" t="s">
        <v>53</v>
      </c>
      <c r="C203" s="23" t="s">
        <v>401</v>
      </c>
    </row>
    <row r="204" spans="1:3" x14ac:dyDescent="0.25">
      <c r="A204" s="38" t="s">
        <v>114</v>
      </c>
      <c r="B204" s="24" t="s">
        <v>53</v>
      </c>
      <c r="C204" s="23" t="s">
        <v>402</v>
      </c>
    </row>
    <row r="205" spans="1:3" x14ac:dyDescent="0.25">
      <c r="A205" s="38" t="s">
        <v>229</v>
      </c>
      <c r="B205" s="24" t="s">
        <v>53</v>
      </c>
      <c r="C205" s="23" t="s">
        <v>403</v>
      </c>
    </row>
    <row r="206" spans="1:3" x14ac:dyDescent="0.25">
      <c r="A206" s="38" t="s">
        <v>230</v>
      </c>
      <c r="B206" s="24" t="s">
        <v>53</v>
      </c>
      <c r="C206" s="23" t="s">
        <v>404</v>
      </c>
    </row>
    <row r="207" spans="1:3" x14ac:dyDescent="0.25">
      <c r="A207" s="38" t="s">
        <v>469</v>
      </c>
      <c r="B207" s="24" t="s">
        <v>467</v>
      </c>
      <c r="C207" s="23" t="s">
        <v>470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bestelbon alg.</vt:lpstr>
      <vt:lpstr>bon 1 met nr</vt:lpstr>
      <vt:lpstr>finaal</vt:lpstr>
      <vt:lpstr>produkten</vt:lpstr>
      <vt:lpstr>'bestelbon alg.'!Afdrukbereik</vt:lpstr>
      <vt:lpstr>finaal!Afdruktitels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Franquet</dc:creator>
  <cp:lastModifiedBy>Jouke Bellefroid</cp:lastModifiedBy>
  <cp:lastPrinted>2019-03-04T14:21:08Z</cp:lastPrinted>
  <dcterms:created xsi:type="dcterms:W3CDTF">2017-12-20T11:40:14Z</dcterms:created>
  <dcterms:modified xsi:type="dcterms:W3CDTF">2019-08-23T09:33:24Z</dcterms:modified>
</cp:coreProperties>
</file>